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 2020\LMDA\2022\"/>
    </mc:Choice>
  </mc:AlternateContent>
  <xr:revisionPtr revIDLastSave="0" documentId="13_ncr:1_{EF8DE473-56A7-418A-9D6C-60277B2BF98F}" xr6:coauthVersionLast="47" xr6:coauthVersionMax="47" xr10:uidLastSave="{00000000-0000-0000-0000-000000000000}"/>
  <bookViews>
    <workbookView xWindow="-120" yWindow="-120" windowWidth="29040" windowHeight="15720" tabRatio="804" xr2:uid="{00000000-000D-0000-FFFF-FFFF00000000}"/>
  </bookViews>
  <sheets>
    <sheet name="Street Dance Show" sheetId="16" r:id="rId1"/>
    <sheet name="Jazz" sheetId="13" r:id="rId2"/>
    <sheet name="Modern" sheetId="14" r:id="rId3"/>
    <sheet name="ShowDance" sheetId="15" r:id="rId4"/>
    <sheet name="Improvisation" sheetId="17" r:id="rId5"/>
    <sheet name="Freedance" sheetId="19" r:id="rId6"/>
    <sheet name="HH solo ad. male" sheetId="18" r:id="rId7"/>
    <sheet name="HH solo ad. fem" sheetId="1" r:id="rId8"/>
    <sheet name="HH solo jun. fem" sheetId="2" r:id="rId9"/>
    <sheet name="HH solo jun. male" sheetId="3" r:id="rId10"/>
    <sheet name="HH solo ch. fem" sheetId="4" r:id="rId11"/>
    <sheet name="HH solo ch. male" sheetId="5" r:id="rId12"/>
    <sheet name="HH mini kids" sheetId="6" r:id="rId13"/>
    <sheet name="HH duos ADULTS" sheetId="7" r:id="rId14"/>
    <sheet name="HH duos JUNIORS" sheetId="8" r:id="rId15"/>
    <sheet name="HH duos CHILDREN" sheetId="9" r:id="rId16"/>
    <sheet name="HH duos MINI" sheetId="10" r:id="rId17"/>
    <sheet name="HH small gr" sheetId="11" r:id="rId18"/>
    <sheet name="HH formation" sheetId="12" r:id="rId19"/>
  </sheets>
  <definedNames>
    <definedName name="_xlnm._FilterDatabase" localSheetId="10" hidden="1">'HH solo ch. fem'!$A$3:$K$5</definedName>
    <definedName name="_xlnm._FilterDatabase" localSheetId="9" hidden="1">'HH solo jun. male'!$A$4:$K$5</definedName>
  </definedNames>
  <calcPr calcId="181029"/>
</workbook>
</file>

<file path=xl/calcChain.xml><?xml version="1.0" encoding="utf-8"?>
<calcChain xmlns="http://schemas.openxmlformats.org/spreadsheetml/2006/main">
  <c r="K5" i="18" l="1"/>
  <c r="K4" i="18"/>
  <c r="J5" i="18"/>
  <c r="J4" i="18"/>
  <c r="K24" i="1"/>
  <c r="K20" i="1"/>
  <c r="J24" i="1"/>
  <c r="J20" i="1"/>
  <c r="K27" i="2"/>
  <c r="K28" i="2"/>
  <c r="K39" i="2"/>
  <c r="J39" i="2"/>
  <c r="J28" i="2"/>
  <c r="J27" i="2"/>
  <c r="K5" i="2"/>
  <c r="K7" i="2"/>
  <c r="K6" i="2"/>
  <c r="K4" i="2"/>
  <c r="K3" i="2"/>
  <c r="K19" i="2"/>
  <c r="K20" i="2"/>
  <c r="K17" i="2"/>
  <c r="J20" i="2"/>
  <c r="J19" i="2"/>
  <c r="J17" i="2"/>
  <c r="J5" i="2"/>
  <c r="J7" i="2"/>
  <c r="J6" i="2"/>
  <c r="J4" i="2"/>
  <c r="J3" i="2"/>
  <c r="J20" i="4"/>
  <c r="K28" i="4"/>
  <c r="J28" i="4"/>
  <c r="J17" i="4"/>
  <c r="J22" i="4"/>
  <c r="J13" i="4"/>
  <c r="J25" i="4"/>
  <c r="K25" i="4" s="1"/>
  <c r="J5" i="4"/>
  <c r="J30" i="4"/>
  <c r="J35" i="4"/>
  <c r="K35" i="4" s="1"/>
  <c r="J8" i="4"/>
  <c r="J14" i="4"/>
  <c r="K14" i="4" s="1"/>
  <c r="J32" i="4"/>
  <c r="K32" i="4" s="1"/>
  <c r="K24" i="4"/>
  <c r="J24" i="4"/>
  <c r="J16" i="4"/>
  <c r="J11" i="4"/>
  <c r="K11" i="4" s="1"/>
  <c r="J10" i="4"/>
  <c r="J9" i="4"/>
  <c r="K9" i="4" s="1"/>
  <c r="J6" i="5"/>
  <c r="J4" i="5"/>
  <c r="K4" i="5" s="1"/>
  <c r="J3" i="5"/>
  <c r="J5" i="5"/>
  <c r="J17" i="6"/>
  <c r="J16" i="6"/>
  <c r="J15" i="6"/>
  <c r="J6" i="6"/>
  <c r="J5" i="6"/>
  <c r="J7" i="6"/>
  <c r="K7" i="6" s="1"/>
  <c r="J4" i="6"/>
  <c r="K4" i="6" s="1"/>
  <c r="J3" i="6"/>
  <c r="K3" i="6" s="1"/>
  <c r="K10" i="7"/>
  <c r="J10" i="7"/>
  <c r="K16" i="8"/>
  <c r="J16" i="8"/>
  <c r="J15" i="8"/>
  <c r="J9" i="8"/>
  <c r="K9" i="8" s="1"/>
  <c r="J4" i="8"/>
  <c r="K4" i="8" s="1"/>
  <c r="J3" i="8"/>
  <c r="K3" i="8" s="1"/>
  <c r="J13" i="9"/>
  <c r="J7" i="9"/>
  <c r="K7" i="9" s="1"/>
  <c r="J6" i="9"/>
  <c r="J5" i="9"/>
  <c r="J4" i="9"/>
  <c r="J3" i="9"/>
  <c r="K3" i="10"/>
  <c r="K4" i="10"/>
  <c r="J4" i="10"/>
  <c r="J3" i="10"/>
  <c r="I19" i="11"/>
  <c r="I11" i="11"/>
  <c r="I12" i="11"/>
  <c r="I10" i="11"/>
  <c r="I3" i="11"/>
  <c r="I17" i="12"/>
  <c r="J8" i="12"/>
  <c r="I8" i="12"/>
  <c r="I7" i="12"/>
  <c r="J74" i="17"/>
  <c r="J71" i="17"/>
  <c r="J76" i="17"/>
  <c r="J75" i="17"/>
  <c r="I76" i="17"/>
  <c r="I75" i="17"/>
  <c r="I74" i="17"/>
  <c r="I71" i="17"/>
  <c r="J61" i="17"/>
  <c r="J63" i="17"/>
  <c r="J66" i="17"/>
  <c r="I66" i="17"/>
  <c r="I63" i="17"/>
  <c r="I61" i="17"/>
  <c r="I59" i="17"/>
  <c r="J59" i="17" s="1"/>
  <c r="I55" i="17"/>
  <c r="J4" i="17"/>
  <c r="J5" i="17"/>
  <c r="J6" i="17"/>
  <c r="J7" i="17"/>
  <c r="J11" i="17"/>
  <c r="J12" i="17"/>
  <c r="J13" i="17"/>
  <c r="J14" i="17"/>
  <c r="J15" i="17"/>
  <c r="J16" i="17"/>
  <c r="J17" i="17"/>
  <c r="J25" i="17"/>
  <c r="J26" i="17"/>
  <c r="J27" i="17"/>
  <c r="J37" i="17"/>
  <c r="J38" i="17"/>
  <c r="J39" i="17"/>
  <c r="J40" i="17"/>
  <c r="J41" i="17"/>
  <c r="J47" i="17"/>
  <c r="J48" i="17"/>
  <c r="J49" i="17"/>
  <c r="J50" i="17"/>
  <c r="J3" i="17"/>
  <c r="I32" i="16"/>
  <c r="H32" i="16"/>
  <c r="J34" i="13"/>
  <c r="I34" i="13"/>
  <c r="I29" i="19"/>
  <c r="H29" i="19"/>
  <c r="J105" i="14"/>
  <c r="I105" i="14"/>
  <c r="J73" i="14"/>
  <c r="I73" i="14"/>
  <c r="I25" i="19"/>
  <c r="I24" i="19"/>
  <c r="H25" i="19"/>
  <c r="H24" i="19"/>
  <c r="I61" i="14"/>
  <c r="I93" i="14"/>
  <c r="J93" i="14" s="1"/>
  <c r="I21" i="14"/>
  <c r="J21" i="14" s="1"/>
  <c r="I28" i="14"/>
  <c r="J28" i="14" s="1"/>
  <c r="I27" i="14"/>
  <c r="J27" i="14" s="1"/>
  <c r="I52" i="15"/>
  <c r="H52" i="15"/>
  <c r="K4" i="4"/>
  <c r="I41" i="16"/>
  <c r="I43" i="16"/>
  <c r="I39" i="16"/>
  <c r="J28" i="12"/>
  <c r="J29" i="12"/>
  <c r="J32" i="12"/>
  <c r="H32" i="12"/>
  <c r="H27" i="12"/>
  <c r="H28" i="12"/>
  <c r="H29" i="12"/>
  <c r="J17" i="12"/>
  <c r="J22" i="12"/>
  <c r="J20" i="12"/>
  <c r="H22" i="12"/>
  <c r="H20" i="12"/>
  <c r="H17" i="12"/>
  <c r="H8" i="12"/>
  <c r="H11" i="12"/>
  <c r="J11" i="12" s="1"/>
  <c r="H9" i="12"/>
  <c r="H7" i="12"/>
  <c r="H26" i="11"/>
  <c r="H20" i="11"/>
  <c r="J22" i="11"/>
  <c r="H22" i="11"/>
  <c r="H19" i="11"/>
  <c r="H11" i="11"/>
  <c r="H12" i="11"/>
  <c r="H9" i="11"/>
  <c r="H10" i="11"/>
  <c r="H4" i="11"/>
  <c r="J4" i="11" s="1"/>
  <c r="H3" i="11"/>
  <c r="J3" i="11" s="1"/>
  <c r="I4" i="10"/>
  <c r="I3" i="10"/>
  <c r="I7" i="9"/>
  <c r="I6" i="9"/>
  <c r="I11" i="9"/>
  <c r="K11" i="9" s="1"/>
  <c r="I10" i="9"/>
  <c r="K10" i="9" s="1"/>
  <c r="I5" i="9"/>
  <c r="K5" i="9" s="1"/>
  <c r="I8" i="9"/>
  <c r="K8" i="9" s="1"/>
  <c r="I4" i="9"/>
  <c r="K4" i="9" s="1"/>
  <c r="I3" i="9"/>
  <c r="K3" i="9" s="1"/>
  <c r="K18" i="8"/>
  <c r="K19" i="8"/>
  <c r="K8" i="8"/>
  <c r="K10" i="8"/>
  <c r="K7" i="8"/>
  <c r="I4" i="8"/>
  <c r="K7" i="7"/>
  <c r="K6" i="7"/>
  <c r="K4" i="7"/>
  <c r="K3" i="7"/>
  <c r="K5" i="7"/>
  <c r="I7" i="7"/>
  <c r="I6" i="7"/>
  <c r="I4" i="7"/>
  <c r="I3" i="7"/>
  <c r="I6" i="6"/>
  <c r="I5" i="6"/>
  <c r="I4" i="6"/>
  <c r="I3" i="6"/>
  <c r="K18" i="6"/>
  <c r="I15" i="6"/>
  <c r="K31" i="4"/>
  <c r="K37" i="4"/>
  <c r="K15" i="4"/>
  <c r="K7" i="4"/>
  <c r="I16" i="4"/>
  <c r="I37" i="4"/>
  <c r="I23" i="4"/>
  <c r="I30" i="4"/>
  <c r="I21" i="4"/>
  <c r="K21" i="4" s="1"/>
  <c r="I22" i="4"/>
  <c r="I20" i="4"/>
  <c r="I19" i="4"/>
  <c r="I28" i="4"/>
  <c r="I25" i="4"/>
  <c r="K34" i="2"/>
  <c r="K29" i="2"/>
  <c r="K30" i="2"/>
  <c r="K36" i="2"/>
  <c r="K31" i="2"/>
  <c r="K37" i="2"/>
  <c r="K40" i="2"/>
  <c r="K41" i="2"/>
  <c r="K35" i="2"/>
  <c r="K42" i="2"/>
  <c r="K43" i="2"/>
  <c r="K44" i="2"/>
  <c r="K32" i="2"/>
  <c r="K33" i="2"/>
  <c r="K38" i="2"/>
  <c r="K45" i="2"/>
  <c r="K26" i="2"/>
  <c r="I32" i="2"/>
  <c r="I33" i="2"/>
  <c r="I34" i="2"/>
  <c r="I27" i="2"/>
  <c r="I26" i="2"/>
  <c r="I5" i="2"/>
  <c r="I6" i="2"/>
  <c r="I7" i="2"/>
  <c r="I3" i="2"/>
  <c r="K10" i="1"/>
  <c r="K5" i="1"/>
  <c r="K4" i="1"/>
  <c r="K3" i="1"/>
  <c r="I6" i="1"/>
  <c r="I3" i="1"/>
  <c r="K3" i="18"/>
  <c r="I3" i="18"/>
  <c r="G18" i="16"/>
  <c r="I18" i="16" s="1"/>
  <c r="G33" i="16"/>
  <c r="I33" i="16" s="1"/>
  <c r="G32" i="16"/>
  <c r="H73" i="17"/>
  <c r="J73" i="17" s="1"/>
  <c r="H72" i="17"/>
  <c r="J72" i="17" s="1"/>
  <c r="H55" i="17"/>
  <c r="J55" i="17" s="1"/>
  <c r="J22" i="17"/>
  <c r="J24" i="17"/>
  <c r="J28" i="17"/>
  <c r="J29" i="17"/>
  <c r="J30" i="17"/>
  <c r="J36" i="17"/>
  <c r="J42" i="17"/>
  <c r="J43" i="17"/>
  <c r="J20" i="17"/>
  <c r="H4" i="13"/>
  <c r="J4" i="13" s="1"/>
  <c r="H3" i="13"/>
  <c r="J3" i="13" s="1"/>
  <c r="I30" i="19"/>
  <c r="I31" i="19"/>
  <c r="I32" i="19"/>
  <c r="I33" i="19"/>
  <c r="G20" i="19"/>
  <c r="I20" i="19" s="1"/>
  <c r="H116" i="14"/>
  <c r="J116" i="14" s="1"/>
  <c r="H113" i="14"/>
  <c r="J113" i="14" s="1"/>
  <c r="J104" i="14"/>
  <c r="J107" i="14"/>
  <c r="J102" i="14"/>
  <c r="H99" i="14"/>
  <c r="J99" i="14" s="1"/>
  <c r="H95" i="14"/>
  <c r="J95" i="14" s="1"/>
  <c r="I78" i="15"/>
  <c r="G75" i="15"/>
  <c r="I61" i="15"/>
  <c r="I66" i="15"/>
  <c r="I70" i="15"/>
  <c r="I64" i="15"/>
  <c r="G55" i="15"/>
  <c r="I55" i="15" s="1"/>
  <c r="G48" i="15"/>
  <c r="I48" i="15" s="1"/>
  <c r="G30" i="15"/>
  <c r="I30" i="15" s="1"/>
  <c r="H68" i="14"/>
  <c r="J68" i="14" s="1"/>
  <c r="H66" i="14"/>
  <c r="J66" i="14" s="1"/>
  <c r="H62" i="14"/>
  <c r="J62" i="14" s="1"/>
  <c r="H61" i="14"/>
  <c r="J43" i="14"/>
  <c r="J44" i="14"/>
  <c r="J46" i="14"/>
  <c r="J42" i="14"/>
  <c r="J32" i="14"/>
  <c r="J34" i="14"/>
  <c r="J30" i="14"/>
  <c r="J23" i="14"/>
  <c r="J22" i="14"/>
  <c r="J8" i="14"/>
  <c r="J9" i="14"/>
  <c r="J10" i="14"/>
  <c r="J11" i="14"/>
  <c r="J13" i="14"/>
  <c r="J15" i="14"/>
  <c r="J16" i="14"/>
  <c r="J7" i="14"/>
  <c r="H5" i="8"/>
  <c r="H17" i="6"/>
  <c r="F42" i="16"/>
  <c r="I42" i="16" s="1"/>
  <c r="F40" i="16"/>
  <c r="I40" i="16" s="1"/>
  <c r="F38" i="16"/>
  <c r="I38" i="16" s="1"/>
  <c r="F34" i="16"/>
  <c r="I34" i="16" s="1"/>
  <c r="F32" i="16"/>
  <c r="F28" i="16"/>
  <c r="I28" i="16" s="1"/>
  <c r="F24" i="16"/>
  <c r="F19" i="16"/>
  <c r="I19" i="16" s="1"/>
  <c r="I24" i="16"/>
  <c r="G29" i="12"/>
  <c r="G28" i="12"/>
  <c r="G31" i="12"/>
  <c r="G30" i="12"/>
  <c r="G27" i="12"/>
  <c r="G18" i="12"/>
  <c r="J18" i="12" s="1"/>
  <c r="G17" i="12"/>
  <c r="J12" i="12"/>
  <c r="G9" i="12"/>
  <c r="J9" i="12" s="1"/>
  <c r="G8" i="12"/>
  <c r="G10" i="12"/>
  <c r="J10" i="12" s="1"/>
  <c r="G7" i="12"/>
  <c r="J7" i="12" s="1"/>
  <c r="G27" i="11"/>
  <c r="G28" i="11"/>
  <c r="G29" i="11"/>
  <c r="J29" i="11" s="1"/>
  <c r="G26" i="11"/>
  <c r="J26" i="11" s="1"/>
  <c r="G20" i="11"/>
  <c r="J20" i="11" s="1"/>
  <c r="G19" i="11"/>
  <c r="G21" i="11"/>
  <c r="G14" i="11"/>
  <c r="J14" i="11" s="1"/>
  <c r="G13" i="11"/>
  <c r="J13" i="11" s="1"/>
  <c r="G11" i="11"/>
  <c r="J11" i="11" s="1"/>
  <c r="G12" i="11"/>
  <c r="G10" i="11"/>
  <c r="J10" i="11" s="1"/>
  <c r="G9" i="11"/>
  <c r="J9" i="11" s="1"/>
  <c r="K12" i="9"/>
  <c r="H7" i="9"/>
  <c r="H5" i="9"/>
  <c r="H4" i="9"/>
  <c r="H9" i="9"/>
  <c r="K9" i="9" s="1"/>
  <c r="H3" i="9"/>
  <c r="H21" i="8"/>
  <c r="K21" i="8" s="1"/>
  <c r="H20" i="8"/>
  <c r="K20" i="8" s="1"/>
  <c r="H17" i="8"/>
  <c r="K17" i="8" s="1"/>
  <c r="H15" i="8"/>
  <c r="K15" i="8" s="1"/>
  <c r="H4" i="8"/>
  <c r="H6" i="8"/>
  <c r="K6" i="8" s="1"/>
  <c r="K5" i="8"/>
  <c r="K8" i="7"/>
  <c r="K9" i="7"/>
  <c r="K11" i="7"/>
  <c r="K12" i="7"/>
  <c r="H6" i="7"/>
  <c r="H5" i="7"/>
  <c r="H4" i="7"/>
  <c r="H3" i="7"/>
  <c r="H3" i="18"/>
  <c r="K15" i="1"/>
  <c r="K8" i="1"/>
  <c r="K7" i="1"/>
  <c r="K17" i="1"/>
  <c r="K18" i="1"/>
  <c r="K6" i="1"/>
  <c r="K9" i="1"/>
  <c r="K21" i="1"/>
  <c r="K23" i="1"/>
  <c r="K25" i="1"/>
  <c r="K11" i="1"/>
  <c r="K12" i="1"/>
  <c r="K13" i="1"/>
  <c r="K14" i="1"/>
  <c r="K16" i="1"/>
  <c r="K19" i="1"/>
  <c r="K22" i="1"/>
  <c r="H11" i="1"/>
  <c r="H9" i="1"/>
  <c r="H10" i="1"/>
  <c r="H22" i="1"/>
  <c r="H19" i="1"/>
  <c r="H5" i="1"/>
  <c r="H8" i="1"/>
  <c r="H16" i="1"/>
  <c r="H3" i="1"/>
  <c r="H7" i="1"/>
  <c r="H14" i="1"/>
  <c r="H4" i="1"/>
  <c r="H6" i="1"/>
  <c r="H13" i="1"/>
  <c r="H12" i="1"/>
  <c r="K12" i="3"/>
  <c r="H13" i="3"/>
  <c r="K13" i="3" s="1"/>
  <c r="H12" i="3"/>
  <c r="H35" i="2"/>
  <c r="H45" i="2"/>
  <c r="H38" i="2"/>
  <c r="H28" i="2"/>
  <c r="H33" i="2"/>
  <c r="H27" i="2"/>
  <c r="H32" i="2"/>
  <c r="H31" i="2"/>
  <c r="H30" i="2"/>
  <c r="H29" i="2"/>
  <c r="H26" i="2"/>
  <c r="H4" i="3"/>
  <c r="K4" i="3" s="1"/>
  <c r="H3" i="3"/>
  <c r="K10" i="2"/>
  <c r="K8" i="2"/>
  <c r="K13" i="2"/>
  <c r="K11" i="2"/>
  <c r="K9" i="2"/>
  <c r="K18" i="2"/>
  <c r="K12" i="2"/>
  <c r="K16" i="2"/>
  <c r="K14" i="2"/>
  <c r="K15" i="2"/>
  <c r="H16" i="2"/>
  <c r="H10" i="2"/>
  <c r="H15" i="2"/>
  <c r="H14" i="2"/>
  <c r="H13" i="2"/>
  <c r="H7" i="2"/>
  <c r="H12" i="2"/>
  <c r="H11" i="2"/>
  <c r="H4" i="2"/>
  <c r="H9" i="2"/>
  <c r="H8" i="2"/>
  <c r="H3" i="2"/>
  <c r="K8" i="5"/>
  <c r="K7" i="5"/>
  <c r="H5" i="5"/>
  <c r="H4" i="5"/>
  <c r="H6" i="5"/>
  <c r="H7" i="5"/>
  <c r="H3" i="5"/>
  <c r="K18" i="4"/>
  <c r="K33" i="4"/>
  <c r="K34" i="4"/>
  <c r="K36" i="4"/>
  <c r="H30" i="4"/>
  <c r="K30" i="4" s="1"/>
  <c r="H26" i="4"/>
  <c r="K26" i="4" s="1"/>
  <c r="H29" i="4"/>
  <c r="K29" i="4" s="1"/>
  <c r="H38" i="4"/>
  <c r="K38" i="4" s="1"/>
  <c r="H15" i="4"/>
  <c r="H22" i="4"/>
  <c r="H16" i="4"/>
  <c r="K16" i="4" s="1"/>
  <c r="H23" i="4"/>
  <c r="K23" i="4" s="1"/>
  <c r="H27" i="4"/>
  <c r="K27" i="4" s="1"/>
  <c r="H21" i="4"/>
  <c r="H9" i="4"/>
  <c r="H20" i="4"/>
  <c r="H17" i="4"/>
  <c r="H19" i="4"/>
  <c r="K19" i="4" s="1"/>
  <c r="H14" i="4"/>
  <c r="H10" i="4"/>
  <c r="K10" i="4" s="1"/>
  <c r="H6" i="4"/>
  <c r="K6" i="4" s="1"/>
  <c r="H12" i="4"/>
  <c r="K12" i="4" s="1"/>
  <c r="H8" i="4"/>
  <c r="K8" i="4" s="1"/>
  <c r="H5" i="4"/>
  <c r="K5" i="4" s="1"/>
  <c r="H18" i="4"/>
  <c r="H7" i="4"/>
  <c r="H4" i="4"/>
  <c r="H3" i="4"/>
  <c r="K3" i="4" s="1"/>
  <c r="H16" i="6"/>
  <c r="K16" i="6" s="1"/>
  <c r="H15" i="6"/>
  <c r="K15" i="6" s="1"/>
  <c r="H5" i="6"/>
  <c r="I84" i="15"/>
  <c r="I83" i="15"/>
  <c r="I77" i="15"/>
  <c r="I79" i="15"/>
  <c r="I76" i="15"/>
  <c r="F29" i="15"/>
  <c r="I29" i="15" s="1"/>
  <c r="J115" i="14"/>
  <c r="G112" i="14"/>
  <c r="J112" i="14" s="1"/>
  <c r="G67" i="14"/>
  <c r="J67" i="14" s="1"/>
  <c r="F17" i="15"/>
  <c r="I17" i="15" s="1"/>
  <c r="G45" i="14"/>
  <c r="J45" i="14" s="1"/>
  <c r="I65" i="15"/>
  <c r="I67" i="15"/>
  <c r="I63" i="15"/>
  <c r="I62" i="15"/>
  <c r="I60" i="15"/>
  <c r="J101" i="14"/>
  <c r="J103" i="14"/>
  <c r="J106" i="14"/>
  <c r="J108" i="14"/>
  <c r="J100" i="14"/>
  <c r="I39" i="19"/>
  <c r="I38" i="19"/>
  <c r="J78" i="14"/>
  <c r="J79" i="14"/>
  <c r="J77" i="14"/>
  <c r="G61" i="14"/>
  <c r="J61" i="14" s="1"/>
  <c r="J57" i="14"/>
  <c r="J56" i="14"/>
  <c r="J12" i="13"/>
  <c r="J31" i="14"/>
  <c r="J33" i="14"/>
  <c r="J35" i="14"/>
  <c r="J37" i="14"/>
  <c r="J29" i="14"/>
  <c r="I11" i="15"/>
  <c r="I12" i="15"/>
  <c r="I13" i="15"/>
  <c r="I10" i="15"/>
  <c r="J57" i="17"/>
  <c r="J58" i="17"/>
  <c r="J60" i="17"/>
  <c r="J62" i="17"/>
  <c r="J64" i="17"/>
  <c r="J65" i="17"/>
  <c r="J67" i="17"/>
  <c r="J56" i="17"/>
  <c r="J9" i="17"/>
  <c r="J10" i="17"/>
  <c r="J18" i="17"/>
  <c r="J19" i="17"/>
  <c r="J21" i="17"/>
  <c r="J23" i="17"/>
  <c r="J31" i="17"/>
  <c r="J32" i="17"/>
  <c r="J33" i="17"/>
  <c r="J34" i="17"/>
  <c r="J35" i="17"/>
  <c r="J44" i="17"/>
  <c r="J45" i="17"/>
  <c r="J46" i="17"/>
  <c r="J8" i="17"/>
  <c r="I4" i="15"/>
  <c r="I5" i="15"/>
  <c r="I6" i="15"/>
  <c r="I3" i="15"/>
  <c r="G51" i="14"/>
  <c r="J51" i="14" s="1"/>
  <c r="G50" i="14"/>
  <c r="J50" i="14" s="1"/>
  <c r="G14" i="14"/>
  <c r="J14" i="14" s="1"/>
  <c r="G12" i="14"/>
  <c r="J12" i="14" s="1"/>
  <c r="G72" i="14"/>
  <c r="J72" i="14" s="1"/>
  <c r="I53" i="15"/>
  <c r="J94" i="14"/>
  <c r="J96" i="14"/>
  <c r="F31" i="12"/>
  <c r="F30" i="12"/>
  <c r="F27" i="12"/>
  <c r="J21" i="12"/>
  <c r="J23" i="12"/>
  <c r="J19" i="12"/>
  <c r="F12" i="12"/>
  <c r="F8" i="12"/>
  <c r="F7" i="12"/>
  <c r="F27" i="11"/>
  <c r="F28" i="11"/>
  <c r="G3" i="9"/>
  <c r="G6" i="9"/>
  <c r="K6" i="9" s="1"/>
  <c r="G8" i="7"/>
  <c r="G5" i="7"/>
  <c r="G3" i="18"/>
  <c r="G26" i="2"/>
  <c r="G7" i="2"/>
  <c r="G6" i="2"/>
  <c r="G4" i="2"/>
  <c r="G13" i="3"/>
  <c r="G4" i="3"/>
  <c r="G3" i="3"/>
  <c r="K3" i="3" s="1"/>
  <c r="G6" i="5"/>
  <c r="K6" i="5" s="1"/>
  <c r="G5" i="5"/>
  <c r="K5" i="5" s="1"/>
  <c r="G4" i="5"/>
  <c r="G3" i="5"/>
  <c r="K3" i="5" s="1"/>
  <c r="G22" i="4"/>
  <c r="K22" i="4" s="1"/>
  <c r="G20" i="4"/>
  <c r="K20" i="4" s="1"/>
  <c r="G17" i="4"/>
  <c r="K17" i="4" s="1"/>
  <c r="G13" i="4"/>
  <c r="K13" i="4" s="1"/>
  <c r="G9" i="4"/>
  <c r="G18" i="4"/>
  <c r="G15" i="6"/>
  <c r="K10" i="6"/>
  <c r="K8" i="6"/>
  <c r="K9" i="6"/>
  <c r="G3" i="6"/>
  <c r="I69" i="15"/>
  <c r="F85" i="14"/>
  <c r="J85" i="14" s="1"/>
  <c r="E38" i="15"/>
  <c r="I38" i="15" s="1"/>
  <c r="J36" i="14"/>
  <c r="J38" i="14"/>
  <c r="E27" i="12"/>
  <c r="E8" i="12"/>
  <c r="E12" i="11"/>
  <c r="J12" i="11" s="1"/>
  <c r="E10" i="11"/>
  <c r="K19" i="6"/>
  <c r="K5" i="3"/>
  <c r="D75" i="15"/>
  <c r="I75" i="15" s="1"/>
  <c r="D68" i="15"/>
  <c r="I68" i="15" s="1"/>
  <c r="D54" i="15"/>
  <c r="I54" i="15" s="1"/>
  <c r="E114" i="14"/>
  <c r="J114" i="14" s="1"/>
  <c r="E84" i="14"/>
  <c r="J84" i="14" s="1"/>
  <c r="J27" i="11" l="1"/>
  <c r="J19" i="11"/>
  <c r="K6" i="6"/>
  <c r="K5" i="6"/>
  <c r="K17" i="6"/>
  <c r="J31" i="12"/>
  <c r="J30" i="12"/>
  <c r="J27" i="12"/>
  <c r="J28" i="11"/>
  <c r="K13" i="9"/>
  <c r="K7" i="3"/>
  <c r="I43" i="19"/>
  <c r="I7" i="19"/>
  <c r="I15" i="19"/>
  <c r="I11" i="19"/>
  <c r="I13" i="16"/>
  <c r="J17" i="13" l="1"/>
  <c r="J8" i="13"/>
  <c r="I34" i="15"/>
  <c r="J21" i="11"/>
  <c r="K14" i="9"/>
  <c r="I43" i="15"/>
  <c r="K6" i="3"/>
</calcChain>
</file>

<file path=xl/sharedStrings.xml><?xml version="1.0" encoding="utf-8"?>
<sst xmlns="http://schemas.openxmlformats.org/spreadsheetml/2006/main" count="1676" uniqueCount="567">
  <si>
    <t>Hip Hop Solo Adults Female Open Class</t>
  </si>
  <si>
    <t>Vieta reitingā</t>
  </si>
  <si>
    <t>Summa līdz 3 labākiem startiem Latvijā</t>
  </si>
  <si>
    <t>Hip Hop Solo Children Female Open Class</t>
  </si>
  <si>
    <t>Hip Hop Solo Children Male Open Class</t>
  </si>
  <si>
    <t>Hip Hop Solo Mini Kids Female Open Class</t>
  </si>
  <si>
    <t>Hip Hop Duos Children Open Class</t>
  </si>
  <si>
    <t>Jazz Dance Groups Children</t>
  </si>
  <si>
    <t>Jazz Dance Groups Juniors</t>
  </si>
  <si>
    <t>Jazz Dance Formations Adults</t>
  </si>
  <si>
    <t>Modern Groups Children</t>
  </si>
  <si>
    <t>Modern Groups Juniors</t>
  </si>
  <si>
    <t>Modern Groups Adults</t>
  </si>
  <si>
    <t>Modern Formations Children</t>
  </si>
  <si>
    <t>Modern Formations Juniors</t>
  </si>
  <si>
    <t>Modern Formations Adults</t>
  </si>
  <si>
    <t>Show Dance Formations Children</t>
  </si>
  <si>
    <t>Show Dance Formations Juniors</t>
  </si>
  <si>
    <t>Show Dance Formations Adults</t>
  </si>
  <si>
    <t>Hip Hop Small Group Mini Kids Open Class</t>
  </si>
  <si>
    <t>Born 2 Dance</t>
  </si>
  <si>
    <t>Evelīna Gurjeva</t>
  </si>
  <si>
    <t>Hip Hop Small Group Children Open Class</t>
  </si>
  <si>
    <t>Hip Hop Small Group Juniors Open Class</t>
  </si>
  <si>
    <t>Hip Hop Formation Children Open Class</t>
  </si>
  <si>
    <t>Hip Hop Formation Juniors Open Class</t>
  </si>
  <si>
    <t>Street Dance Show Groups Adults</t>
  </si>
  <si>
    <t>Show Dance Solo Children</t>
  </si>
  <si>
    <t>Hip Hop Duo Mini Kids Open Class</t>
  </si>
  <si>
    <t>Ņikita Ļevdanskis</t>
  </si>
  <si>
    <t>Hip Hop Solo Adults Male Open Class</t>
  </si>
  <si>
    <t>Hip Hop Small Group Adults Open Class</t>
  </si>
  <si>
    <t>Hip Hop Formation Adults Open Class</t>
  </si>
  <si>
    <t>Street Dance Show Groups Juniors</t>
  </si>
  <si>
    <t>Street Dance Show Formations Adults</t>
  </si>
  <si>
    <t>Modern Solo Children</t>
  </si>
  <si>
    <t>Modern Duos Adults</t>
  </si>
  <si>
    <t>Show Dance Formations Mini Kids</t>
  </si>
  <si>
    <t>Street Dance Show Solo Children</t>
  </si>
  <si>
    <t>Street Dance Show Solo Juniors</t>
  </si>
  <si>
    <t>Street Dance Show Formations Children</t>
  </si>
  <si>
    <t>Katrina Kortikova</t>
  </si>
  <si>
    <t>Hip Hop Solo Juniors1 Male Open Class</t>
  </si>
  <si>
    <t>Hip Hop Solo Juniors2 Male Open Class</t>
  </si>
  <si>
    <t>Hip Hop Solo Juniors1 Female Open Class</t>
  </si>
  <si>
    <t>Hip Hop Solo Juniors2 Female Open Class</t>
  </si>
  <si>
    <t>Hip Hop Duos Juniors 1 Open Class</t>
  </si>
  <si>
    <t>Hip Hop Duos Juniors 2 Open Class</t>
  </si>
  <si>
    <t>Show Dance Small Groups Children</t>
  </si>
  <si>
    <t>Show Dance Small Groups Juniors</t>
  </si>
  <si>
    <t>Show Dance Small Groups Adults</t>
  </si>
  <si>
    <t>Paula Pluce</t>
  </si>
  <si>
    <t>Emīlija Lazdiņa</t>
  </si>
  <si>
    <t>Modern Formations Mini Kids</t>
  </si>
  <si>
    <t>Modern Solo Mini Kids</t>
  </si>
  <si>
    <t>Modern Solo Junior1</t>
  </si>
  <si>
    <t>Modern Solo Junior2</t>
  </si>
  <si>
    <t>Modern Duos Junior 2</t>
  </si>
  <si>
    <t>Modern Duos Junior 1</t>
  </si>
  <si>
    <t>Improvisation Children</t>
  </si>
  <si>
    <t>Improvisation Junior</t>
  </si>
  <si>
    <t>Modern Solo Adults</t>
  </si>
  <si>
    <t>Show Dance Duo Children</t>
  </si>
  <si>
    <t>Show Dance Duo Adults</t>
  </si>
  <si>
    <t>Show Dance Solo Adults</t>
  </si>
  <si>
    <t>Show Dance Duo Juniors</t>
  </si>
  <si>
    <t>Modern Duos Children</t>
  </si>
  <si>
    <t>Improvisation Adults</t>
  </si>
  <si>
    <t>Hip Hop Formation Mini Kids</t>
  </si>
  <si>
    <t>Valērija Striško</t>
  </si>
  <si>
    <t>Kirills Petrišins</t>
  </si>
  <si>
    <t>Valērija Striško,Kirills Petrišins</t>
  </si>
  <si>
    <t>Nellija Konstantinova</t>
  </si>
  <si>
    <t>Edgars Gailišs</t>
  </si>
  <si>
    <t>Daniela Frolova</t>
  </si>
  <si>
    <t>Samanta Stafecka</t>
  </si>
  <si>
    <t>Maksim Burashnikov</t>
  </si>
  <si>
    <t>Hip Hop Duos Adults Open Class</t>
  </si>
  <si>
    <t>Street Dance Show Groups Children</t>
  </si>
  <si>
    <t>Show Dance Solo Juniors</t>
  </si>
  <si>
    <t>Jazz Dance Formations Mini Kids</t>
  </si>
  <si>
    <t>Jazz Dance Formations Children</t>
  </si>
  <si>
    <t>Jazz Dance Groups Adults2</t>
  </si>
  <si>
    <t>Freedance mini kids</t>
  </si>
  <si>
    <t>Hip Hop Solo Mini Kids Male Open Class</t>
  </si>
  <si>
    <t>Night&amp;Day studio</t>
  </si>
  <si>
    <t>Aleksandra Kurloviča</t>
  </si>
  <si>
    <t>Liepāja</t>
  </si>
  <si>
    <t>Jūlija Titova</t>
  </si>
  <si>
    <t>Delija Budriķīte</t>
  </si>
  <si>
    <t>Poļina Burča</t>
  </si>
  <si>
    <t>Baza Dance Company</t>
  </si>
  <si>
    <t>Daria Shubina</t>
  </si>
  <si>
    <t>Enija Juhno</t>
  </si>
  <si>
    <t>Elīza Zariņa</t>
  </si>
  <si>
    <t>Santa Staļģeviča,Darja Vasiļevskaja</t>
  </si>
  <si>
    <t>13//12</t>
  </si>
  <si>
    <t>Freedance small group children</t>
  </si>
  <si>
    <t>Freedance formation junior</t>
  </si>
  <si>
    <t>Madara Zimele</t>
  </si>
  <si>
    <t>Katrīna Dinsberga</t>
  </si>
  <si>
    <t>Darina Fišere,Anna Konstantinova</t>
  </si>
  <si>
    <t>Freedance duo children</t>
  </si>
  <si>
    <t>Freedance duo juniors</t>
  </si>
  <si>
    <t>Freedance solo adults</t>
  </si>
  <si>
    <t>Freedance formation adults</t>
  </si>
  <si>
    <t>Aleksandra Buketova</t>
  </si>
  <si>
    <t>Jana Abdrašitova, Dmitrijs Fiļajevs</t>
  </si>
  <si>
    <t>Roberts Zelčs</t>
  </si>
  <si>
    <t>2018.</t>
  </si>
  <si>
    <t>Martins Goriņa</t>
  </si>
  <si>
    <t>Vladislava Bergmane</t>
  </si>
  <si>
    <t>Studio Let's dance</t>
  </si>
  <si>
    <t>Dancessimus 2023</t>
  </si>
  <si>
    <t>Dzintari (Nemiers.)</t>
  </si>
  <si>
    <t>Mūsdienu deju studija "Dzintari"</t>
  </si>
  <si>
    <t>Dzintari (Nepadoties tumsai.)</t>
  </si>
  <si>
    <t>Dzintari (Ziņkārīgās)</t>
  </si>
  <si>
    <t>Dzintari (Pelnrušķites.)</t>
  </si>
  <si>
    <t>Dzirkstelītes (Kara Ēnā.)</t>
  </si>
  <si>
    <t>Dzirkstelītes</t>
  </si>
  <si>
    <t>Sofija Homma</t>
  </si>
  <si>
    <t>Alīna Apine</t>
  </si>
  <si>
    <t>Darina Vavilova</t>
  </si>
  <si>
    <t>Elizabete Erkmane</t>
  </si>
  <si>
    <t>2009.</t>
  </si>
  <si>
    <t>Backstage art center</t>
  </si>
  <si>
    <t>Darina Fišere</t>
  </si>
  <si>
    <t>Skarleta Dūša</t>
  </si>
  <si>
    <t>Anna Konstantinova</t>
  </si>
  <si>
    <t>2011.</t>
  </si>
  <si>
    <t>Denis Viakse</t>
  </si>
  <si>
    <t>Santa Staļģeviča</t>
  </si>
  <si>
    <t>2013.</t>
  </si>
  <si>
    <t>Jelizaveta Vatčenko</t>
  </si>
  <si>
    <t>2014.</t>
  </si>
  <si>
    <t>2012.</t>
  </si>
  <si>
    <t>Marta Marija Griķe</t>
  </si>
  <si>
    <t>Kirills Bogacovs</t>
  </si>
  <si>
    <t>Endijs Auziņš</t>
  </si>
  <si>
    <t>Elizavete Baikova</t>
  </si>
  <si>
    <t>2017.</t>
  </si>
  <si>
    <t>Skarleta Dūša,Paula Pluce</t>
  </si>
  <si>
    <t>Enija Juhno,Elīza Zariņa</t>
  </si>
  <si>
    <t>11//12.</t>
  </si>
  <si>
    <t>Viktorija Semencova</t>
  </si>
  <si>
    <t>Backstage Kids</t>
  </si>
  <si>
    <t>Night&amp;Day</t>
  </si>
  <si>
    <t>Pakse Eva</t>
  </si>
  <si>
    <t>Curikova Poļina</t>
  </si>
  <si>
    <t>Kaško Anastasija</t>
  </si>
  <si>
    <t>Ziema 2024</t>
  </si>
  <si>
    <t>Vibe teens(DO YOU WANNA DANCE)</t>
  </si>
  <si>
    <t>Vibe deju studija</t>
  </si>
  <si>
    <t>Terra (Kritiens)</t>
  </si>
  <si>
    <t>Modernās horeogrāfijas studija "Terra"</t>
  </si>
  <si>
    <t>My Own Orchestra</t>
  </si>
  <si>
    <t>Okeāna dzīlēs</t>
  </si>
  <si>
    <t>Vibe teens(I LOVE IT)</t>
  </si>
  <si>
    <t>Show group «MIX»</t>
  </si>
  <si>
    <t>Mārupes VĢ deju grupa</t>
  </si>
  <si>
    <t xml:space="preserve">Aļesja Tereščenko </t>
  </si>
  <si>
    <t>Deju studija Tabernacle</t>
  </si>
  <si>
    <t>Demčenko Vladislavs</t>
  </si>
  <si>
    <t>Sineļņikova Anastasija</t>
  </si>
  <si>
    <t>Darja Blohina</t>
  </si>
  <si>
    <t>Annija Zariņa</t>
  </si>
  <si>
    <t>Dana Legzdiņa</t>
  </si>
  <si>
    <t>Adriana Usačova</t>
  </si>
  <si>
    <t>Taisija Fedoseeva</t>
  </si>
  <si>
    <t>Lilianna Reinvalde</t>
  </si>
  <si>
    <t>Patrīcija Zeltiņa</t>
  </si>
  <si>
    <t>Nikola Klimone</t>
  </si>
  <si>
    <t>Stop Time  Rēzekne</t>
  </si>
  <si>
    <t>Jana Bondare</t>
  </si>
  <si>
    <t>Loreta Užule</t>
  </si>
  <si>
    <t>STOPTIME Dance Studio</t>
  </si>
  <si>
    <t>Evita Lukša</t>
  </si>
  <si>
    <t>Alisa Rumjanceva</t>
  </si>
  <si>
    <t>Poļina Poļakova</t>
  </si>
  <si>
    <t>Alisa Orlova</t>
  </si>
  <si>
    <t>Daniela Pokšāne</t>
  </si>
  <si>
    <t>Mila Malahovska</t>
  </si>
  <si>
    <t>N&amp;D dance studio</t>
  </si>
  <si>
    <t>Anna Dmitrijeva</t>
  </si>
  <si>
    <t>Evelīna Utkina</t>
  </si>
  <si>
    <t>Valerija Kačjušite</t>
  </si>
  <si>
    <t>Adriana Vasiļjeva</t>
  </si>
  <si>
    <t>Agata Anufrijeva</t>
  </si>
  <si>
    <t>A.Luksha</t>
  </si>
  <si>
    <t>Jekaterīna Burašnikova</t>
  </si>
  <si>
    <t>Samuēls Andrejevs</t>
  </si>
  <si>
    <t>Emīls Lukša</t>
  </si>
  <si>
    <t>Artjom Šatrovs</t>
  </si>
  <si>
    <t>Timurs Trizna</t>
  </si>
  <si>
    <t>Dainis Verbickis</t>
  </si>
  <si>
    <t>Nikole Runča</t>
  </si>
  <si>
    <t>Marta Dzelzīte</t>
  </si>
  <si>
    <t>Adrianna Jasinska</t>
  </si>
  <si>
    <t xml:space="preserve">Gabriella Murāne </t>
  </si>
  <si>
    <t>Maija Tihonoviča</t>
  </si>
  <si>
    <t>Marija Ivanova</t>
  </si>
  <si>
    <t>Anngelina Andreeva</t>
  </si>
  <si>
    <t>Sofija Stole</t>
  </si>
  <si>
    <t>Darja Golubeva</t>
  </si>
  <si>
    <t>Ieva Kozlovska</t>
  </si>
  <si>
    <t>Melanija Vanaga</t>
  </si>
  <si>
    <t>Arianna Popkova</t>
  </si>
  <si>
    <t>Anastasija Aleksandrova</t>
  </si>
  <si>
    <t>Diāna Laminska</t>
  </si>
  <si>
    <t>Sintija Melne</t>
  </si>
  <si>
    <t>Laura Siļiņa</t>
  </si>
  <si>
    <t>Anastasija Danilova</t>
  </si>
  <si>
    <t>Arina Fjodorova</t>
  </si>
  <si>
    <t>Karolīna Kuzņecova</t>
  </si>
  <si>
    <t>Larija Novikova</t>
  </si>
  <si>
    <t>Veronika Zinovjeva</t>
  </si>
  <si>
    <t xml:space="preserve">Milana Gorbunova </t>
  </si>
  <si>
    <t>Jana Nitiša</t>
  </si>
  <si>
    <t>Viktorija Dukure</t>
  </si>
  <si>
    <t>Viktorija Vidiņa</t>
  </si>
  <si>
    <t>Milana Radionova</t>
  </si>
  <si>
    <t>Anastasija Vasiļjeva</t>
  </si>
  <si>
    <t>Dagnija Zute</t>
  </si>
  <si>
    <t>Agnesi Zeltiņa</t>
  </si>
  <si>
    <t>Emīlija Sarkane</t>
  </si>
  <si>
    <t>Jana Nitiša,Arianna Popkova</t>
  </si>
  <si>
    <t>06//08</t>
  </si>
  <si>
    <t>Sofija Kovalenko,Eva Kravale</t>
  </si>
  <si>
    <t>07//08.</t>
  </si>
  <si>
    <t>11//10</t>
  </si>
  <si>
    <t>Elīza Bančule,Anastasija Aleksandrova</t>
  </si>
  <si>
    <t>09//08</t>
  </si>
  <si>
    <t>Darja Golubeva,Marija Ivanova</t>
  </si>
  <si>
    <t>Adrianna Jasinska,Sofija Stole</t>
  </si>
  <si>
    <t>Nellija Konstantinova,Jekaterina Burashnikova</t>
  </si>
  <si>
    <t>Explosion Kids</t>
  </si>
  <si>
    <t>Strike Team</t>
  </si>
  <si>
    <t>YOUNG GANG ĀDAŽI (Where the hood at? )</t>
  </si>
  <si>
    <t xml:space="preserve">Twin hip hop crew </t>
  </si>
  <si>
    <t>Liene un Ieva Bauere</t>
  </si>
  <si>
    <t>Girl Gang(Are You ready?)</t>
  </si>
  <si>
    <t>FalkonTeam</t>
  </si>
  <si>
    <t>Beatkilaz</t>
  </si>
  <si>
    <t>Beat Band(Do I have Your attention?)</t>
  </si>
  <si>
    <t>Easy crew</t>
  </si>
  <si>
    <t>Children Pro(Aizspogulijā)</t>
  </si>
  <si>
    <t>Deju skola "Vendija"</t>
  </si>
  <si>
    <t>Latvian Open 2024</t>
  </si>
  <si>
    <t>Purple shining</t>
  </si>
  <si>
    <t>Harijs Poters</t>
  </si>
  <si>
    <t>deju skola Vendija</t>
  </si>
  <si>
    <t>Deju skola Colour Point</t>
  </si>
  <si>
    <t>Deepwater</t>
  </si>
  <si>
    <t>Children Pro(Hello, Mars!)</t>
  </si>
  <si>
    <t>Vēja Vilki</t>
  </si>
  <si>
    <t>Marta Gediņa(Izlaušanās)</t>
  </si>
  <si>
    <t>Elīza Namniece(Meža bailes)</t>
  </si>
  <si>
    <t>Emma Godmane,Lote Kasparoviča(Sisters)</t>
  </si>
  <si>
    <t>Gabriella Volkova,Žanete Vitišina(Iedvesmas mirkļi)</t>
  </si>
  <si>
    <t>DZIRNAS</t>
  </si>
  <si>
    <t>Emilia Makarenkova-Alice</t>
  </si>
  <si>
    <t>Polina Tammaru-Raya. Fleeing from Tail</t>
  </si>
  <si>
    <t>Emīlija Putniņa(That girl)</t>
  </si>
  <si>
    <t>Enija Lazda(Oh My, Oh My)</t>
  </si>
  <si>
    <t>Dance Theater Polly</t>
  </si>
  <si>
    <t xml:space="preserve">Deju skola Dreamteam </t>
  </si>
  <si>
    <t>Madara Ešenvalde</t>
  </si>
  <si>
    <t>Anna Sarma</t>
  </si>
  <si>
    <t>Petra Rancāne</t>
  </si>
  <si>
    <t>Nika Mia Kovaļčuka</t>
  </si>
  <si>
    <t>Annija Burtniece</t>
  </si>
  <si>
    <t>Estere Brūvere</t>
  </si>
  <si>
    <t>Kerija Kariste</t>
  </si>
  <si>
    <t>Laima Horelika</t>
  </si>
  <si>
    <t>Elīza Lāne</t>
  </si>
  <si>
    <t>Amanda Jansone</t>
  </si>
  <si>
    <t>Kate Vorslava</t>
  </si>
  <si>
    <t>Undīne Indrujaite</t>
  </si>
  <si>
    <t>Marija Auza</t>
  </si>
  <si>
    <t>Odrija Šarlote Šate</t>
  </si>
  <si>
    <t>Signe Braslava</t>
  </si>
  <si>
    <t>Deju grupa A-zarts</t>
  </si>
  <si>
    <t>Lote Kasparoviča</t>
  </si>
  <si>
    <t>Patrīcija Anna Zieda</t>
  </si>
  <si>
    <t>Emma Godmane</t>
  </si>
  <si>
    <t>Linda Šneidere</t>
  </si>
  <si>
    <t xml:space="preserve">Dārta Kokina </t>
  </si>
  <si>
    <t xml:space="preserve">Madlēna Puriņa </t>
  </si>
  <si>
    <t>Adele Kurpniece</t>
  </si>
  <si>
    <t>Marija Zaharova</t>
  </si>
  <si>
    <t>Angelica Bolhovitina-Mission Nr.7777</t>
  </si>
  <si>
    <t>Anna Nalivaiko-Valhalla calling me</t>
  </si>
  <si>
    <t>Elizaveta Barabanova-Roundtable Rival</t>
  </si>
  <si>
    <t xml:space="preserve">Arina Aizatullina-Americano </t>
  </si>
  <si>
    <t>Jazz Dance Solo Adults</t>
  </si>
  <si>
    <t>Dominika Adriana(Cicero)</t>
  </si>
  <si>
    <t>Sofija Boka(Love on fire)</t>
  </si>
  <si>
    <t>SOFIJA JEFIMOVA (BENEATH THE FLOORBOARDS)</t>
  </si>
  <si>
    <t>JŪLIJA VASIĻKOVA (IFLUUNT)</t>
  </si>
  <si>
    <t>JEKATERINA PUĻAJEVA (VORTEX)</t>
  </si>
  <si>
    <t>ANASTASIJA ALFIORAVA (WE MOVE LIGHTLY)</t>
  </si>
  <si>
    <t>Jazz Dance Duo Junior</t>
  </si>
  <si>
    <t>Jekaterina Mištšenko,Jelizaveta Mištšenko-Somebody That I Used To Know</t>
  </si>
  <si>
    <t>Linda Šneidere,Patrīcija Anna Zieda  (Mill Passos)</t>
  </si>
  <si>
    <t>Varvara un Darina Kovalenko( Path to a dream)</t>
  </si>
  <si>
    <t>Dance Story</t>
  </si>
  <si>
    <t>Eva Pakse,Dana Paškova Lupane(Dialogs krēslas stundā)</t>
  </si>
  <si>
    <t>Jaunākā grupa (Nemiers)</t>
  </si>
  <si>
    <t xml:space="preserve">Spogulis / A mirror </t>
  </si>
  <si>
    <t>If we loose ourselves we loose it all</t>
  </si>
  <si>
    <t>Mūsdienu deju studija Dzintari</t>
  </si>
  <si>
    <t>Baleta mirkļi</t>
  </si>
  <si>
    <t>3C Klase (neh na na na)</t>
  </si>
  <si>
    <t>Changes(Girls mood)</t>
  </si>
  <si>
    <t>Riki-Tiki</t>
  </si>
  <si>
    <t>I am here"</t>
  </si>
  <si>
    <t>Zvaigznēs ierakstītais.</t>
  </si>
  <si>
    <t>Dark side</t>
  </si>
  <si>
    <t>Brīvais lidojums</t>
  </si>
  <si>
    <t>I BELIEVE</t>
  </si>
  <si>
    <t>Pēdējā deja / Dernière Danse</t>
  </si>
  <si>
    <t>Deju kolektīvs "Akvareļ"</t>
  </si>
  <si>
    <t>TEIXMA DANCE</t>
  </si>
  <si>
    <t>Not Your Business </t>
  </si>
  <si>
    <t>Jaunākā grupa (Šajā vietā bailīgi)</t>
  </si>
  <si>
    <t>"No gain without pain"</t>
  </si>
  <si>
    <t>mūsdienu deju grupa "Dejas teātris"</t>
  </si>
  <si>
    <t>Pelnrušķītes.</t>
  </si>
  <si>
    <t>BALLET CENTRE "ARIA"</t>
  </si>
  <si>
    <t>Arina Markelova-Show Me How You Burlesque</t>
  </si>
  <si>
    <t>Curikova Poļina,Sineļņikova Anastasija</t>
  </si>
  <si>
    <t>09//06</t>
  </si>
  <si>
    <t>Nepadoties tumsai.</t>
  </si>
  <si>
    <t>Signs</t>
  </si>
  <si>
    <t>RiGA CiTY JAZZ dance</t>
  </si>
  <si>
    <t>Arina Markelova,Angelica Bolhovitina-Toxic Friendship</t>
  </si>
  <si>
    <t>Panic. Panika.</t>
  </si>
  <si>
    <t>Cheer&amp;Show(Voilà)</t>
  </si>
  <si>
    <t>Changes(Hopeast)</t>
  </si>
  <si>
    <t>Show Dance Formations Adults 2</t>
  </si>
  <si>
    <t>Feel it Still</t>
  </si>
  <si>
    <t>Ladies' charm</t>
  </si>
  <si>
    <t>Dance Art Studio Sunrise</t>
  </si>
  <si>
    <t>Poļina Peļņika</t>
  </si>
  <si>
    <t>Daniels Dargužis</t>
  </si>
  <si>
    <t>BACKSTAGE ART CENTER</t>
  </si>
  <si>
    <t>Adelīna Kuļiša</t>
  </si>
  <si>
    <t>Enija Zariņa</t>
  </si>
  <si>
    <t xml:space="preserve">Alise Meļņikova </t>
  </si>
  <si>
    <t>Mia Marija Parfinoviča</t>
  </si>
  <si>
    <t>Zane Freiberga</t>
  </si>
  <si>
    <t>Rodrigo Uskliņš</t>
  </si>
  <si>
    <t>VEIZANA DANCE SCHOOL</t>
  </si>
  <si>
    <t>Baiba Iekļava</t>
  </si>
  <si>
    <t>Valērija Skodorova</t>
  </si>
  <si>
    <t>Sabīne Skudra</t>
  </si>
  <si>
    <t>Jana Abdrašitova, Linda Paulauska-Šeļakova</t>
  </si>
  <si>
    <t>Vanesa Slastjunova</t>
  </si>
  <si>
    <t>Sigita Ozola</t>
  </si>
  <si>
    <t>Elīza Balčune</t>
  </si>
  <si>
    <t>Jana Abdrašitova</t>
  </si>
  <si>
    <t>Patrīcija Tropa</t>
  </si>
  <si>
    <t xml:space="preserve">Kamila Kostrodimova </t>
  </si>
  <si>
    <t>STOPTIME</t>
  </si>
  <si>
    <t>ALEKSANDRS "SANCHEZZ"</t>
  </si>
  <si>
    <t>Marija Lučuk</t>
  </si>
  <si>
    <t>Līga Moora</t>
  </si>
  <si>
    <t>Alīna Geraščenko</t>
  </si>
  <si>
    <t>Jana Abdrašitova,Ksenija Nikolajeva</t>
  </si>
  <si>
    <t>04//05</t>
  </si>
  <si>
    <t>Daniela Frolova,Samanta Stafecka</t>
  </si>
  <si>
    <t>Amanda Auzuņa,Kitija Gulbe</t>
  </si>
  <si>
    <t>Patrīcija Tropa,Līga Moora</t>
  </si>
  <si>
    <t>Sigita Ozola,Marija Lučuk</t>
  </si>
  <si>
    <t>08//07</t>
  </si>
  <si>
    <t>Viktorija Dukure,Viktorija Vidiņa</t>
  </si>
  <si>
    <t>06//07</t>
  </si>
  <si>
    <t>STOP TIME  RĒZEKNE</t>
  </si>
  <si>
    <t>Laura Baranova,Timurs Trizna</t>
  </si>
  <si>
    <t>08//09</t>
  </si>
  <si>
    <t>Laura Siļiņa,Anngelina Andreeva</t>
  </si>
  <si>
    <t>09//10</t>
  </si>
  <si>
    <t>Adriana Vasiļjeva,Nikola Klimone</t>
  </si>
  <si>
    <t>Poļina Burča, Santa Staļģeviča</t>
  </si>
  <si>
    <t>Veronika Stankus,Adelīna Kuļiša</t>
  </si>
  <si>
    <t>Anabella Reinvalde,Zane Freiberga</t>
  </si>
  <si>
    <t>14//16</t>
  </si>
  <si>
    <t>12//13</t>
  </si>
  <si>
    <t>Backstage Babies</t>
  </si>
  <si>
    <t>Barjera</t>
  </si>
  <si>
    <t>Rīgas Iļģuciema pamatskola</t>
  </si>
  <si>
    <t>Aiga Anna Jokša</t>
  </si>
  <si>
    <t>3.sastavs</t>
  </si>
  <si>
    <t>Nikola Zemzare</t>
  </si>
  <si>
    <t>BEATKILLAZ</t>
  </si>
  <si>
    <t>Viktorija Semencova.Patricija Kirika</t>
  </si>
  <si>
    <t>VDS Company</t>
  </si>
  <si>
    <t>MISSY</t>
  </si>
  <si>
    <t>Lollipops</t>
  </si>
  <si>
    <t>Dream to reality</t>
  </si>
  <si>
    <t>Kaprīze deju studija</t>
  </si>
  <si>
    <t>Ketrina Karolīna</t>
  </si>
  <si>
    <t>BACKSTAGE</t>
  </si>
  <si>
    <t>GangStars crew</t>
  </si>
  <si>
    <t>Stoptime Dance Studio Rēzekne</t>
  </si>
  <si>
    <t>Night&amp;Day Hive</t>
  </si>
  <si>
    <t>Street Dance Show Formations Mini Kids</t>
  </si>
  <si>
    <t>MINI TEAM</t>
  </si>
  <si>
    <t>GMD studio</t>
  </si>
  <si>
    <t>CONTRABAS‘S MISTERY</t>
  </si>
  <si>
    <t>KIDS LEVEL UP-SUPER STARS</t>
  </si>
  <si>
    <t>SDC Mafia</t>
  </si>
  <si>
    <t>Snick Dance Company</t>
  </si>
  <si>
    <t>INCOMING</t>
  </si>
  <si>
    <t>PRO/X CREATIVE</t>
  </si>
  <si>
    <t>Anete Šteinerte (Control)</t>
  </si>
  <si>
    <t xml:space="preserve">PAnda.Dance Factory Art </t>
  </si>
  <si>
    <t>Gerika-Gēgermane Gabriela</t>
  </si>
  <si>
    <t xml:space="preserve">"Terra" Modernās horeogrāfijas studija </t>
  </si>
  <si>
    <t xml:space="preserve">Ulanova Marija </t>
  </si>
  <si>
    <t>Volosanova Juliana</t>
  </si>
  <si>
    <t xml:space="preserve">Stirmanova Diana </t>
  </si>
  <si>
    <t>Osadcha Valeriia</t>
  </si>
  <si>
    <t>Čūdere Sofija</t>
  </si>
  <si>
    <t>Barkanova Milana</t>
  </si>
  <si>
    <t>Grand Prix Jelgava 2024</t>
  </si>
  <si>
    <t>Melisa Ļešova (Izdzīvot)</t>
  </si>
  <si>
    <t>Dzirkstelītes Liepājas BJC</t>
  </si>
  <si>
    <t>Dženifera Siliņa (Fight the pain)</t>
  </si>
  <si>
    <t>Rosita Hauka</t>
  </si>
  <si>
    <t>Rūta Lāce (Save Yourself)</t>
  </si>
  <si>
    <t>Aļina Kolobanova ,,Meklēt''</t>
  </si>
  <si>
    <t>Krista Danela ,,Ļauties dzīvei''</t>
  </si>
  <si>
    <t>Dana Paškova-Lupane</t>
  </si>
  <si>
    <t>Emma Ņestrojeva (EXPERIENCE)</t>
  </si>
  <si>
    <t>Maira Cine (Be Yourself)</t>
  </si>
  <si>
    <t>Viktorija Stalbova ,,Iet un krist''</t>
  </si>
  <si>
    <t>Gusarova Darja</t>
  </si>
  <si>
    <t>Anete Paula Gulbe,Anna Keita Kreicšteina(You say)</t>
  </si>
  <si>
    <t>10//08</t>
  </si>
  <si>
    <t>Deju grupa "Melody"</t>
  </si>
  <si>
    <t>Emīlija Eglīte,Nortija Puļķe ,,Vienmēr kopā"</t>
  </si>
  <si>
    <t>07//06</t>
  </si>
  <si>
    <t xml:space="preserve"> Ance Blūma ,Anete Āboliņa(Leave a light on)</t>
  </si>
  <si>
    <t>07//09</t>
  </si>
  <si>
    <t>Demčenko Vladislavs,Sineļņikova Anastasija(Cepures)</t>
  </si>
  <si>
    <t>Izbira un aizripoja.</t>
  </si>
  <si>
    <t>Negribas gulēt.</t>
  </si>
  <si>
    <t>Mirklis fantāzijā.</t>
  </si>
  <si>
    <t>,,Celu nesalauzti.''</t>
  </si>
  <si>
    <t>Nekas nav zaudēts</t>
  </si>
  <si>
    <t>Mārupes Valsts ģimnāzijas deju grupa</t>
  </si>
  <si>
    <t>Pantēras</t>
  </si>
  <si>
    <t>Dzerves</t>
  </si>
  <si>
    <t>"Kad nevar klusēt''</t>
  </si>
  <si>
    <t>Nemiers.</t>
  </si>
  <si>
    <t>,,Kad nakti spokojas ''</t>
  </si>
  <si>
    <t>Dzīve ir ciņa''</t>
  </si>
  <si>
    <t xml:space="preserve">,,Izvēles'' </t>
  </si>
  <si>
    <t>I love to dance</t>
  </si>
  <si>
    <t>Freedance formation children</t>
  </si>
  <si>
    <t>i Like to move it</t>
  </si>
  <si>
    <t>No hands</t>
  </si>
  <si>
    <t>Rise</t>
  </si>
  <si>
    <t>Otrādi apgriestie</t>
  </si>
  <si>
    <t>Fejas</t>
  </si>
  <si>
    <t>Studija Kristāls</t>
  </si>
  <si>
    <t>Jazz Dance Solo Juniors</t>
  </si>
  <si>
    <t xml:space="preserve">Jaunarāja Amanda </t>
  </si>
  <si>
    <t>Gerika-Gēgermane Žaklīna</t>
  </si>
  <si>
    <t>Koreneva Kamila</t>
  </si>
  <si>
    <t>Dance</t>
  </si>
  <si>
    <t>Power</t>
  </si>
  <si>
    <t>Pavasaris 2024</t>
  </si>
  <si>
    <t>Veronika Stankus</t>
  </si>
  <si>
    <t>Anabella Reinvalde</t>
  </si>
  <si>
    <t>Milana Kmeta</t>
  </si>
  <si>
    <t>Marjana Semjonova</t>
  </si>
  <si>
    <t>Karolina Zavadska</t>
  </si>
  <si>
    <t>ch</t>
  </si>
  <si>
    <t>Matvejs Bučinskis</t>
  </si>
  <si>
    <t>Elizabete Erkmane, Eva Linda Ņikitina</t>
  </si>
  <si>
    <t>Anastasija Andrejenkova,Gerda Eydina</t>
  </si>
  <si>
    <t>12//10</t>
  </si>
  <si>
    <t>Marjana Semjonova,Jekaterina Trofimova</t>
  </si>
  <si>
    <t>12//11</t>
  </si>
  <si>
    <t>Varvara Ruban,Viktorija Svarinska</t>
  </si>
  <si>
    <t>Kellija Gabriela Rižeščenoka,Angelina Polukejeva</t>
  </si>
  <si>
    <t>09//11</t>
  </si>
  <si>
    <t>Jekaterina Vatčenko,Daniela Gromoļeva</t>
  </si>
  <si>
    <t>Violeta Isajeva,Annija Mitkeviča</t>
  </si>
  <si>
    <t>Alisa Rumjanceva,Daniela Pokšāne</t>
  </si>
  <si>
    <t>Alisa Orlova,Mia Marija Parfinoviča</t>
  </si>
  <si>
    <t>Milana Soldatenoka,Milana Kmeta</t>
  </si>
  <si>
    <t>16//15</t>
  </si>
  <si>
    <t>17//18</t>
  </si>
  <si>
    <t>Annija Zariņa, Roberts Zelčs</t>
  </si>
  <si>
    <t>Aleksandra Buketova, Adriana Usačova</t>
  </si>
  <si>
    <t>FalkonMini</t>
  </si>
  <si>
    <t>Kaprīze Mini</t>
  </si>
  <si>
    <t>Kaprīze Ozolnieki</t>
  </si>
  <si>
    <t>Alise Afrika</t>
  </si>
  <si>
    <t>Team</t>
  </si>
  <si>
    <t>EXPLOSION KIDS</t>
  </si>
  <si>
    <t>Teething</t>
  </si>
  <si>
    <t>Kristiāna Vincjuna</t>
  </si>
  <si>
    <t>Dance Beat crew</t>
  </si>
  <si>
    <t>Dance Beat studio</t>
  </si>
  <si>
    <t>Agnija Āboltiņa</t>
  </si>
  <si>
    <t>RED</t>
  </si>
  <si>
    <t>BRITNEY</t>
  </si>
  <si>
    <t>Freedance small group adults</t>
  </si>
  <si>
    <t>Destructive directive</t>
  </si>
  <si>
    <t>Dance project SOUL CALL</t>
  </si>
  <si>
    <t>NO LIMITS</t>
  </si>
  <si>
    <t>THE "TOUCH"</t>
  </si>
  <si>
    <t>Keeping Composure</t>
  </si>
  <si>
    <t>Against The World</t>
  </si>
  <si>
    <t>Deju skola "Dzirnas"</t>
  </si>
  <si>
    <t>Good Intent</t>
  </si>
  <si>
    <t>Vendija</t>
  </si>
  <si>
    <t>Hanna Rutule</t>
  </si>
  <si>
    <t>Gabriella Volkova</t>
  </si>
  <si>
    <t>Šarlote Gulbe</t>
  </si>
  <si>
    <t>Marta Madžule</t>
  </si>
  <si>
    <t>Māra Nīlsena</t>
  </si>
  <si>
    <t>Nika Kudrjašova</t>
  </si>
  <si>
    <t>Elīza Namniece</t>
  </si>
  <si>
    <t>Katrīna Borina</t>
  </si>
  <si>
    <t>Jasmīna Ločmele</t>
  </si>
  <si>
    <t>Žanete Vitišina</t>
  </si>
  <si>
    <t>Šarlote Stumbiņa</t>
  </si>
  <si>
    <t>Elīna Dzērve</t>
  </si>
  <si>
    <t>Sofija Kaupāne</t>
  </si>
  <si>
    <t>Kate Seņkova</t>
  </si>
  <si>
    <t>Sofija Rapoport</t>
  </si>
  <si>
    <t>Estere Rituma</t>
  </si>
  <si>
    <t>Signe Saldābola</t>
  </si>
  <si>
    <t>Gabriela Vaivare</t>
  </si>
  <si>
    <t>Rebeka Reikmane</t>
  </si>
  <si>
    <t>Hermīne Bekiča</t>
  </si>
  <si>
    <t>Nora Gibole</t>
  </si>
  <si>
    <t>Anna Mauriņa</t>
  </si>
  <si>
    <t>Karlīna Laure</t>
  </si>
  <si>
    <t>Ulla Šķivalte</t>
  </si>
  <si>
    <t>Madara Ošiņa</t>
  </si>
  <si>
    <t>Ieva Madara Dzērve</t>
  </si>
  <si>
    <t>Elīza Mame</t>
  </si>
  <si>
    <t>Glorija Pirtniece</t>
  </si>
  <si>
    <t>Samanta Vasiļevska</t>
  </si>
  <si>
    <t>Paula Cimdiņa</t>
  </si>
  <si>
    <t>Merija Upeniece,Šarlote Bulle</t>
  </si>
  <si>
    <t>Veronika Nikodimova,Kristina Štifurska</t>
  </si>
  <si>
    <t>Darkys dance school</t>
  </si>
  <si>
    <t>Mārcis Kupšis</t>
  </si>
  <si>
    <t>Aļesja Tereščenko,Ksenija Pusa</t>
  </si>
  <si>
    <t>Darja Vasiļevskaja</t>
  </si>
  <si>
    <t>Milana Soldatenoka</t>
  </si>
  <si>
    <t>Angelina Polukejeva</t>
  </si>
  <si>
    <t>Kristina Štifurska</t>
  </si>
  <si>
    <t>Veronika Nikodimova</t>
  </si>
  <si>
    <t>Aļesja Tereščenko</t>
  </si>
  <si>
    <t xml:space="preserve">Patricija Kirika  </t>
  </si>
  <si>
    <t>Aleksandrs Sorokins</t>
  </si>
  <si>
    <t>Rīga</t>
  </si>
  <si>
    <t>Māris Rītiņš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</si>
</sst>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1"/>
      <charset val="186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7" tint="-0.249977111117893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indexed="8"/>
      <name val="Arial"/>
      <family val="2"/>
      <charset val="186"/>
    </font>
    <font>
      <sz val="9"/>
      <name val="Arial"/>
      <family val="2"/>
      <charset val="204"/>
    </font>
    <font>
      <b/>
      <sz val="12"/>
      <color theme="7" tint="-0.249977111117893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charset val="186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7" fillId="0" borderId="0"/>
    <xf numFmtId="0" fontId="8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0" xfId="0"/>
    <xf numFmtId="0" fontId="3" fillId="0" borderId="1" xfId="6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1" xfId="9" applyFont="1" applyFill="1" applyBorder="1" applyAlignment="1">
      <alignment horizontal="center"/>
    </xf>
    <xf numFmtId="0" fontId="1" fillId="0" borderId="1" xfId="0" applyFont="1" applyBorder="1"/>
    <xf numFmtId="0" fontId="10" fillId="2" borderId="1" xfId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3" xfId="0" applyBorder="1" applyAlignment="1"/>
    <xf numFmtId="0" fontId="3" fillId="0" borderId="1" xfId="6" applyFont="1" applyFill="1" applyBorder="1"/>
    <xf numFmtId="0" fontId="3" fillId="0" borderId="1" xfId="0" applyFont="1" applyFill="1" applyBorder="1"/>
    <xf numFmtId="0" fontId="5" fillId="0" borderId="1" xfId="0" applyFont="1" applyBorder="1"/>
    <xf numFmtId="0" fontId="5" fillId="0" borderId="1" xfId="6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11" fillId="0" borderId="0" xfId="9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ill="1"/>
    <xf numFmtId="0" fontId="14" fillId="0" borderId="1" xfId="6" applyFont="1" applyFill="1" applyBorder="1"/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Font="1" applyFill="1" applyBorder="1"/>
    <xf numFmtId="0" fontId="0" fillId="3" borderId="1" xfId="0" applyFill="1" applyBorder="1"/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Fill="1" applyBorder="1"/>
    <xf numFmtId="0" fontId="5" fillId="0" borderId="2" xfId="0" applyFont="1" applyFill="1" applyBorder="1"/>
    <xf numFmtId="0" fontId="3" fillId="0" borderId="2" xfId="6" applyFont="1" applyFill="1" applyBorder="1"/>
    <xf numFmtId="0" fontId="13" fillId="0" borderId="2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14" fillId="3" borderId="1" xfId="0" applyFont="1" applyFill="1" applyBorder="1"/>
    <xf numFmtId="0" fontId="16" fillId="3" borderId="1" xfId="10" applyFont="1" applyFill="1" applyBorder="1"/>
    <xf numFmtId="0" fontId="17" fillId="3" borderId="1" xfId="14" applyFont="1" applyFill="1" applyBorder="1" applyAlignment="1">
      <alignment horizontal="left"/>
    </xf>
    <xf numFmtId="0" fontId="16" fillId="3" borderId="1" xfId="14" applyFont="1" applyFill="1" applyBorder="1"/>
    <xf numFmtId="0" fontId="16" fillId="3" borderId="1" xfId="19" applyFont="1" applyFill="1" applyBorder="1"/>
    <xf numFmtId="0" fontId="17" fillId="3" borderId="1" xfId="22" applyFont="1" applyFill="1" applyBorder="1" applyAlignment="1">
      <alignment horizontal="left"/>
    </xf>
    <xf numFmtId="0" fontId="16" fillId="3" borderId="1" xfId="23" applyFill="1" applyBorder="1"/>
    <xf numFmtId="0" fontId="17" fillId="3" borderId="1" xfId="24" applyFont="1" applyFill="1" applyBorder="1" applyAlignment="1">
      <alignment horizontal="left"/>
    </xf>
    <xf numFmtId="0" fontId="16" fillId="3" borderId="1" xfId="24" applyFill="1" applyBorder="1"/>
    <xf numFmtId="0" fontId="16" fillId="3" borderId="2" xfId="24" applyFill="1" applyBorder="1"/>
    <xf numFmtId="0" fontId="16" fillId="3" borderId="1" xfId="25" applyFill="1" applyBorder="1"/>
    <xf numFmtId="0" fontId="0" fillId="0" borderId="2" xfId="0" applyBorder="1"/>
    <xf numFmtId="0" fontId="9" fillId="2" borderId="2" xfId="0" applyFont="1" applyFill="1" applyBorder="1" applyAlignment="1">
      <alignment horizontal="center"/>
    </xf>
    <xf numFmtId="0" fontId="17" fillId="3" borderId="2" xfId="24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7" fillId="3" borderId="1" xfId="26" applyFont="1" applyFill="1" applyBorder="1" applyAlignment="1">
      <alignment horizontal="left"/>
    </xf>
    <xf numFmtId="0" fontId="16" fillId="3" borderId="1" xfId="26" applyFill="1" applyBorder="1"/>
    <xf numFmtId="0" fontId="17" fillId="3" borderId="1" xfId="0" applyFont="1" applyFill="1" applyBorder="1" applyAlignment="1">
      <alignment horizontal="left"/>
    </xf>
    <xf numFmtId="0" fontId="16" fillId="3" borderId="1" xfId="0" applyFont="1" applyFill="1" applyBorder="1"/>
    <xf numFmtId="0" fontId="9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3" borderId="1" xfId="5" applyFont="1" applyFill="1" applyBorder="1" applyAlignment="1">
      <alignment horizontal="left"/>
    </xf>
    <xf numFmtId="0" fontId="18" fillId="3" borderId="1" xfId="0" applyFont="1" applyFill="1" applyBorder="1"/>
    <xf numFmtId="0" fontId="5" fillId="3" borderId="2" xfId="0" applyFont="1" applyFill="1" applyBorder="1"/>
    <xf numFmtId="0" fontId="5" fillId="3" borderId="2" xfId="12" applyFont="1" applyFill="1" applyBorder="1"/>
    <xf numFmtId="0" fontId="15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16" fillId="3" borderId="0" xfId="25" applyFill="1" applyBorder="1"/>
    <xf numFmtId="0" fontId="5" fillId="3" borderId="4" xfId="0" applyFont="1" applyFill="1" applyBorder="1" applyAlignment="1">
      <alignment horizontal="left"/>
    </xf>
    <xf numFmtId="0" fontId="5" fillId="3" borderId="4" xfId="12" applyFont="1" applyFill="1" applyBorder="1"/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/>
    </xf>
    <xf numFmtId="0" fontId="19" fillId="0" borderId="1" xfId="6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12" applyFont="1" applyFill="1" applyBorder="1" applyAlignment="1">
      <alignment horizontal="left" vertical="center"/>
    </xf>
    <xf numFmtId="0" fontId="20" fillId="3" borderId="1" xfId="18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/>
    <xf numFmtId="0" fontId="0" fillId="0" borderId="0" xfId="0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1" xfId="6" applyFont="1" applyFill="1" applyBorder="1" applyAlignment="1">
      <alignment horizontal="left" vertical="center" wrapText="1"/>
    </xf>
    <xf numFmtId="0" fontId="5" fillId="3" borderId="0" xfId="6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4" fillId="3" borderId="1" xfId="0" applyFont="1" applyFill="1" applyBorder="1" applyAlignment="1">
      <alignment horizontal="center"/>
    </xf>
    <xf numFmtId="0" fontId="23" fillId="3" borderId="1" xfId="6" applyFont="1" applyFill="1" applyBorder="1" applyAlignment="1">
      <alignment horizontal="left" wrapText="1"/>
    </xf>
    <xf numFmtId="0" fontId="3" fillId="3" borderId="1" xfId="6" applyFill="1" applyBorder="1"/>
    <xf numFmtId="0" fontId="24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left" vertical="center"/>
    </xf>
    <xf numFmtId="14" fontId="14" fillId="3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3" borderId="1" xfId="26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5" fillId="0" borderId="0" xfId="0" applyFont="1" applyBorder="1"/>
    <xf numFmtId="0" fontId="1" fillId="0" borderId="0" xfId="0" applyFont="1" applyBorder="1"/>
    <xf numFmtId="0" fontId="17" fillId="3" borderId="1" xfId="14" applyFont="1" applyFill="1" applyBorder="1" applyAlignment="1">
      <alignment horizontal="center"/>
    </xf>
    <xf numFmtId="0" fontId="17" fillId="3" borderId="1" xfId="24" applyFont="1" applyFill="1" applyBorder="1" applyAlignment="1">
      <alignment horizontal="center"/>
    </xf>
    <xf numFmtId="0" fontId="17" fillId="3" borderId="2" xfId="24" applyFont="1" applyFill="1" applyBorder="1" applyAlignment="1">
      <alignment horizontal="center"/>
    </xf>
    <xf numFmtId="0" fontId="16" fillId="3" borderId="2" xfId="24" applyFill="1" applyBorder="1" applyAlignment="1">
      <alignment horizontal="center"/>
    </xf>
    <xf numFmtId="0" fontId="17" fillId="3" borderId="1" xfId="26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3" borderId="1" xfId="5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3" borderId="1" xfId="19" applyFont="1" applyFill="1" applyBorder="1" applyAlignment="1">
      <alignment horizontal="center"/>
    </xf>
    <xf numFmtId="0" fontId="16" fillId="3" borderId="1" xfId="10" applyFont="1" applyFill="1" applyBorder="1" applyAlignment="1">
      <alignment horizontal="center"/>
    </xf>
    <xf numFmtId="0" fontId="20" fillId="3" borderId="1" xfId="18" applyFont="1" applyFill="1" applyBorder="1" applyAlignment="1">
      <alignment horizontal="center" vertical="center"/>
    </xf>
    <xf numFmtId="0" fontId="6" fillId="3" borderId="1" xfId="26" applyFont="1" applyFill="1" applyBorder="1" applyAlignment="1">
      <alignment horizontal="left"/>
    </xf>
    <xf numFmtId="0" fontId="4" fillId="2" borderId="0" xfId="1" applyFont="1" applyFill="1" applyBorder="1" applyAlignment="1">
      <alignment horizontal="center" vertical="center" wrapText="1"/>
    </xf>
    <xf numFmtId="0" fontId="5" fillId="3" borderId="5" xfId="6" applyFont="1" applyFill="1" applyBorder="1" applyAlignment="1">
      <alignment horizontal="center" vertical="center"/>
    </xf>
    <xf numFmtId="14" fontId="25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11" fillId="0" borderId="2" xfId="9" applyFont="1" applyFill="1" applyBorder="1" applyAlignment="1">
      <alignment horizontal="center"/>
    </xf>
  </cellXfs>
  <cellStyles count="27">
    <cellStyle name="Excel Built-in Normal" xfId="8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_Reitings 2 2004" xfId="6" xr:uid="{00000000-0005-0000-0000-000006000000}"/>
    <cellStyle name="Parastais 10" xfId="20" xr:uid="{00000000-0005-0000-0000-000007000000}"/>
    <cellStyle name="Parastais 11" xfId="15" xr:uid="{00000000-0005-0000-0000-000008000000}"/>
    <cellStyle name="Parastais 13" xfId="19" xr:uid="{00000000-0005-0000-0000-000009000000}"/>
    <cellStyle name="Parastais 14" xfId="21" xr:uid="{00000000-0005-0000-0000-00000A000000}"/>
    <cellStyle name="Parastais 15" xfId="24" xr:uid="{00000000-0005-0000-0000-00000B000000}"/>
    <cellStyle name="Parastais 16" xfId="22" xr:uid="{00000000-0005-0000-0000-00000C000000}"/>
    <cellStyle name="Parastais 17" xfId="23" xr:uid="{00000000-0005-0000-0000-00000D000000}"/>
    <cellStyle name="Parastais 18" xfId="25" xr:uid="{00000000-0005-0000-0000-00000E000000}"/>
    <cellStyle name="Parastais 19" xfId="26" xr:uid="{00000000-0005-0000-0000-00000F000000}"/>
    <cellStyle name="Parastais 2" xfId="10" xr:uid="{00000000-0005-0000-0000-000010000000}"/>
    <cellStyle name="Parastais 3" xfId="11" xr:uid="{00000000-0005-0000-0000-000011000000}"/>
    <cellStyle name="Parastais 4" xfId="14" xr:uid="{00000000-0005-0000-0000-000012000000}"/>
    <cellStyle name="Parastais 5" xfId="12" xr:uid="{00000000-0005-0000-0000-000013000000}"/>
    <cellStyle name="Parastais 6" xfId="13" xr:uid="{00000000-0005-0000-0000-000014000000}"/>
    <cellStyle name="Parastais 7" xfId="17" xr:uid="{00000000-0005-0000-0000-000015000000}"/>
    <cellStyle name="Parastais 8" xfId="16" xr:uid="{00000000-0005-0000-0000-000016000000}"/>
    <cellStyle name="Parastais 9" xfId="18" xr:uid="{00000000-0005-0000-0000-000017000000}"/>
    <cellStyle name="Обычный 2" xfId="7" xr:uid="{00000000-0005-0000-0000-000018000000}"/>
    <cellStyle name="Обычный 2 2" xfId="9" xr:uid="{00000000-0005-0000-0000-000019000000}"/>
    <cellStyle name="Обычный 3" xfId="1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tabSelected="1" workbookViewId="0">
      <selection activeCell="H31" sqref="H31"/>
    </sheetView>
  </sheetViews>
  <sheetFormatPr defaultRowHeight="15"/>
  <cols>
    <col min="2" max="2" width="32.28515625" bestFit="1" customWidth="1"/>
    <col min="3" max="3" width="23.28515625" bestFit="1" customWidth="1"/>
    <col min="4" max="4" width="12.140625" style="8" customWidth="1"/>
    <col min="5" max="5" width="11.85546875" style="8" customWidth="1"/>
  </cols>
  <sheetData>
    <row r="1" spans="1:9" s="8" customFormat="1"/>
    <row r="2" spans="1:9" s="8" customFormat="1" ht="23.25">
      <c r="A2" s="166" t="s">
        <v>38</v>
      </c>
      <c r="B2" s="166"/>
      <c r="C2" s="166"/>
      <c r="D2" s="166"/>
      <c r="E2" s="166"/>
      <c r="F2" s="166"/>
      <c r="G2" s="166"/>
      <c r="H2" s="166"/>
      <c r="I2" s="166"/>
    </row>
    <row r="3" spans="1:9" s="8" customFormat="1" ht="76.5">
      <c r="A3" s="5" t="s">
        <v>1</v>
      </c>
      <c r="B3" s="1"/>
      <c r="C3" s="1"/>
      <c r="D3" s="2" t="s">
        <v>113</v>
      </c>
      <c r="E3" s="2" t="s">
        <v>151</v>
      </c>
      <c r="F3" s="2" t="s">
        <v>248</v>
      </c>
      <c r="G3" s="4" t="s">
        <v>426</v>
      </c>
      <c r="H3" s="4" t="s">
        <v>474</v>
      </c>
      <c r="I3" s="7" t="s">
        <v>2</v>
      </c>
    </row>
    <row r="4" spans="1:9" s="8" customFormat="1" ht="15.75">
      <c r="A4" s="6"/>
      <c r="B4" s="24"/>
      <c r="C4" s="1"/>
      <c r="D4" s="11"/>
      <c r="E4" s="1"/>
      <c r="F4" s="11"/>
      <c r="G4" s="1"/>
      <c r="H4" s="1"/>
      <c r="I4" s="10"/>
    </row>
    <row r="5" spans="1:9" s="8" customFormat="1"/>
    <row r="6" spans="1:9" s="8" customFormat="1"/>
    <row r="7" spans="1:9" s="8" customFormat="1" ht="15.75" customHeight="1">
      <c r="A7" s="166" t="s">
        <v>39</v>
      </c>
      <c r="B7" s="166"/>
      <c r="C7" s="166"/>
      <c r="D7" s="166"/>
      <c r="E7" s="166"/>
      <c r="F7" s="166"/>
      <c r="G7" s="166"/>
      <c r="H7" s="166"/>
      <c r="I7" s="166"/>
    </row>
    <row r="8" spans="1:9" s="8" customFormat="1" ht="76.5">
      <c r="A8" s="5" t="s">
        <v>1</v>
      </c>
      <c r="B8" s="1"/>
      <c r="C8" s="1"/>
      <c r="D8" s="2" t="s">
        <v>113</v>
      </c>
      <c r="E8" s="2" t="s">
        <v>151</v>
      </c>
      <c r="F8" s="2" t="s">
        <v>248</v>
      </c>
      <c r="G8" s="4" t="s">
        <v>426</v>
      </c>
      <c r="H8" s="4" t="s">
        <v>474</v>
      </c>
      <c r="I8" s="7" t="s">
        <v>2</v>
      </c>
    </row>
    <row r="9" spans="1:9" s="8" customFormat="1" ht="15.75">
      <c r="A9" s="6"/>
      <c r="B9" s="24"/>
      <c r="C9" s="1"/>
      <c r="D9" s="11"/>
      <c r="E9" s="1"/>
      <c r="F9" s="11"/>
      <c r="G9" s="1"/>
      <c r="H9" s="1"/>
      <c r="I9" s="10"/>
    </row>
    <row r="10" spans="1:9" s="8" customFormat="1"/>
    <row r="11" spans="1:9" s="8" customFormat="1" ht="23.25">
      <c r="A11" s="166" t="s">
        <v>78</v>
      </c>
      <c r="B11" s="166"/>
      <c r="C11" s="166"/>
      <c r="D11" s="166"/>
      <c r="E11" s="166"/>
      <c r="F11" s="166"/>
      <c r="G11" s="166"/>
      <c r="H11" s="166"/>
      <c r="I11" s="166"/>
    </row>
    <row r="12" spans="1:9" s="8" customFormat="1" ht="76.5">
      <c r="A12" s="5" t="s">
        <v>1</v>
      </c>
      <c r="B12" s="1"/>
      <c r="C12" s="1"/>
      <c r="D12" s="2" t="s">
        <v>113</v>
      </c>
      <c r="E12" s="2" t="s">
        <v>151</v>
      </c>
      <c r="F12" s="2" t="s">
        <v>248</v>
      </c>
      <c r="G12" s="4" t="s">
        <v>426</v>
      </c>
      <c r="H12" s="4" t="s">
        <v>474</v>
      </c>
      <c r="I12" s="7" t="s">
        <v>2</v>
      </c>
    </row>
    <row r="13" spans="1:9" s="8" customFormat="1" ht="15.75">
      <c r="A13" s="25">
        <v>1</v>
      </c>
      <c r="B13" s="1"/>
      <c r="C13" s="1"/>
      <c r="D13" s="1"/>
      <c r="E13" s="23"/>
      <c r="F13" s="13"/>
      <c r="G13" s="13"/>
      <c r="H13" s="13"/>
      <c r="I13" s="12">
        <f>F13</f>
        <v>0</v>
      </c>
    </row>
    <row r="14" spans="1:9" s="8" customFormat="1"/>
    <row r="15" spans="1:9" s="8" customFormat="1"/>
    <row r="16" spans="1:9" s="8" customFormat="1" ht="23.25">
      <c r="A16" s="166" t="s">
        <v>33</v>
      </c>
      <c r="B16" s="166"/>
      <c r="C16" s="166"/>
      <c r="D16" s="166"/>
      <c r="E16" s="166"/>
      <c r="F16" s="166"/>
      <c r="G16" s="166"/>
      <c r="H16" s="166"/>
      <c r="I16" s="166"/>
    </row>
    <row r="17" spans="1:16" s="8" customFormat="1" ht="76.5">
      <c r="A17" s="5" t="s">
        <v>1</v>
      </c>
      <c r="B17" s="1"/>
      <c r="C17" s="1"/>
      <c r="D17" s="2" t="s">
        <v>113</v>
      </c>
      <c r="E17" s="2" t="s">
        <v>151</v>
      </c>
      <c r="F17" s="2" t="s">
        <v>248</v>
      </c>
      <c r="G17" s="4" t="s">
        <v>426</v>
      </c>
      <c r="H17" s="4" t="s">
        <v>474</v>
      </c>
      <c r="I17" s="7" t="s">
        <v>2</v>
      </c>
    </row>
    <row r="18" spans="1:16" s="8" customFormat="1" ht="15.75">
      <c r="A18" s="25">
        <v>1</v>
      </c>
      <c r="B18" s="22" t="s">
        <v>473</v>
      </c>
      <c r="C18" s="22" t="s">
        <v>467</v>
      </c>
      <c r="D18" s="13"/>
      <c r="E18" s="9"/>
      <c r="F18" s="13"/>
      <c r="G18" s="13">
        <f>100</f>
        <v>100</v>
      </c>
      <c r="H18" s="3"/>
      <c r="I18" s="12">
        <f>G18</f>
        <v>100</v>
      </c>
    </row>
    <row r="19" spans="1:16" s="8" customFormat="1" ht="15.75">
      <c r="A19" s="25">
        <v>2</v>
      </c>
      <c r="B19" s="22" t="s">
        <v>404</v>
      </c>
      <c r="C19" s="22" t="s">
        <v>405</v>
      </c>
      <c r="D19" s="13"/>
      <c r="E19" s="9"/>
      <c r="F19" s="13">
        <f>99</f>
        <v>99</v>
      </c>
      <c r="G19" s="13"/>
      <c r="H19" s="3"/>
      <c r="I19" s="12">
        <f>F19</f>
        <v>99</v>
      </c>
    </row>
    <row r="20" spans="1:16" s="8" customFormat="1">
      <c r="L20" s="28"/>
      <c r="M20" s="28"/>
      <c r="N20" s="28"/>
    </row>
    <row r="21" spans="1:16" s="8" customFormat="1">
      <c r="L21" s="33"/>
      <c r="M21" s="38"/>
      <c r="N21" s="28"/>
    </row>
    <row r="22" spans="1:16" ht="23.25">
      <c r="A22" s="166" t="s">
        <v>26</v>
      </c>
      <c r="B22" s="166"/>
      <c r="C22" s="166"/>
      <c r="D22" s="166"/>
      <c r="E22" s="166"/>
      <c r="F22" s="166"/>
      <c r="G22" s="166"/>
      <c r="H22" s="166"/>
      <c r="I22" s="166"/>
      <c r="L22" s="28"/>
      <c r="M22" s="28"/>
      <c r="N22" s="28"/>
    </row>
    <row r="23" spans="1:16" ht="76.5">
      <c r="A23" s="5" t="s">
        <v>1</v>
      </c>
      <c r="B23" s="1"/>
      <c r="C23" s="1"/>
      <c r="D23" s="2" t="s">
        <v>113</v>
      </c>
      <c r="E23" s="2" t="s">
        <v>151</v>
      </c>
      <c r="F23" s="2" t="s">
        <v>248</v>
      </c>
      <c r="G23" s="4" t="s">
        <v>426</v>
      </c>
      <c r="H23" s="4" t="s">
        <v>474</v>
      </c>
      <c r="I23" s="7" t="s">
        <v>2</v>
      </c>
    </row>
    <row r="24" spans="1:16" ht="15.75">
      <c r="A24" s="25">
        <v>1</v>
      </c>
      <c r="B24" s="22" t="s">
        <v>406</v>
      </c>
      <c r="C24" s="22" t="s">
        <v>85</v>
      </c>
      <c r="D24" s="13"/>
      <c r="E24" s="9"/>
      <c r="F24" s="13">
        <f>103</f>
        <v>103</v>
      </c>
      <c r="G24" s="13"/>
      <c r="H24" s="3"/>
      <c r="I24" s="12">
        <f>F24</f>
        <v>103</v>
      </c>
    </row>
    <row r="26" spans="1:16" ht="23.25">
      <c r="A26" s="166" t="s">
        <v>407</v>
      </c>
      <c r="B26" s="166"/>
      <c r="C26" s="166"/>
      <c r="D26" s="166"/>
      <c r="E26" s="166"/>
      <c r="F26" s="166"/>
      <c r="G26" s="166"/>
      <c r="H26" s="166"/>
      <c r="I26" s="166"/>
    </row>
    <row r="27" spans="1:16" s="8" customFormat="1" ht="76.5">
      <c r="A27" s="5" t="s">
        <v>1</v>
      </c>
      <c r="B27" s="1"/>
      <c r="C27" s="1"/>
      <c r="D27" s="2" t="s">
        <v>113</v>
      </c>
      <c r="E27" s="2" t="s">
        <v>151</v>
      </c>
      <c r="F27" s="2" t="s">
        <v>248</v>
      </c>
      <c r="G27" s="4" t="s">
        <v>426</v>
      </c>
      <c r="H27" s="4" t="s">
        <v>474</v>
      </c>
      <c r="I27" s="7" t="s">
        <v>2</v>
      </c>
    </row>
    <row r="28" spans="1:16" s="8" customFormat="1" ht="15.75">
      <c r="A28" s="25">
        <v>1</v>
      </c>
      <c r="B28" s="1" t="s">
        <v>408</v>
      </c>
      <c r="C28" s="1" t="s">
        <v>409</v>
      </c>
      <c r="D28" s="13"/>
      <c r="E28" s="23"/>
      <c r="F28" s="13">
        <f>100</f>
        <v>100</v>
      </c>
      <c r="G28" s="13"/>
      <c r="H28" s="13"/>
      <c r="I28" s="12">
        <f>F28</f>
        <v>100</v>
      </c>
    </row>
    <row r="29" spans="1:16" s="8" customFormat="1"/>
    <row r="30" spans="1:16" ht="23.25">
      <c r="A30" s="166" t="s">
        <v>40</v>
      </c>
      <c r="B30" s="166"/>
      <c r="C30" s="166"/>
      <c r="D30" s="166"/>
      <c r="E30" s="166"/>
      <c r="F30" s="166"/>
      <c r="G30" s="166"/>
      <c r="H30" s="166"/>
      <c r="I30" s="166"/>
    </row>
    <row r="31" spans="1:16" ht="76.5">
      <c r="A31" s="5" t="s">
        <v>1</v>
      </c>
      <c r="B31" s="1"/>
      <c r="C31" s="1"/>
      <c r="D31" s="2" t="s">
        <v>113</v>
      </c>
      <c r="E31" s="2" t="s">
        <v>151</v>
      </c>
      <c r="F31" s="2" t="s">
        <v>248</v>
      </c>
      <c r="G31" s="4" t="s">
        <v>426</v>
      </c>
      <c r="H31" s="4" t="s">
        <v>474</v>
      </c>
      <c r="I31" s="7" t="s">
        <v>2</v>
      </c>
      <c r="P31" s="39"/>
    </row>
    <row r="32" spans="1:16" ht="15.75">
      <c r="A32" s="25">
        <v>1</v>
      </c>
      <c r="B32" s="1" t="s">
        <v>410</v>
      </c>
      <c r="C32" s="1" t="s">
        <v>346</v>
      </c>
      <c r="D32" s="95"/>
      <c r="E32" s="94"/>
      <c r="F32" s="13">
        <f>105</f>
        <v>105</v>
      </c>
      <c r="G32" s="13">
        <f>100</f>
        <v>100</v>
      </c>
      <c r="H32" s="13">
        <f>100</f>
        <v>100</v>
      </c>
      <c r="I32" s="12">
        <f>F32+G32+H32</f>
        <v>305</v>
      </c>
    </row>
    <row r="33" spans="1:9" s="8" customFormat="1" ht="15.75">
      <c r="A33" s="25">
        <v>2</v>
      </c>
      <c r="B33" s="89" t="s">
        <v>472</v>
      </c>
      <c r="C33" s="1" t="s">
        <v>467</v>
      </c>
      <c r="D33" s="95"/>
      <c r="E33" s="94"/>
      <c r="F33" s="13"/>
      <c r="G33" s="13">
        <f>100</f>
        <v>100</v>
      </c>
      <c r="H33" s="13"/>
      <c r="I33" s="12">
        <f>G33</f>
        <v>100</v>
      </c>
    </row>
    <row r="34" spans="1:9" s="8" customFormat="1" ht="15.75">
      <c r="A34" s="25">
        <v>3</v>
      </c>
      <c r="B34" s="89" t="s">
        <v>411</v>
      </c>
      <c r="C34" s="1" t="s">
        <v>409</v>
      </c>
      <c r="D34" s="95"/>
      <c r="E34" s="94"/>
      <c r="F34" s="13">
        <f>97</f>
        <v>97</v>
      </c>
      <c r="G34" s="13"/>
      <c r="H34" s="13"/>
      <c r="I34" s="12">
        <f>F34</f>
        <v>97</v>
      </c>
    </row>
    <row r="36" spans="1:9" ht="23.25">
      <c r="A36" s="166" t="s">
        <v>34</v>
      </c>
      <c r="B36" s="166"/>
      <c r="C36" s="166"/>
      <c r="D36" s="166"/>
      <c r="E36" s="166"/>
      <c r="F36" s="166"/>
      <c r="G36" s="166"/>
      <c r="H36" s="166"/>
      <c r="I36" s="166"/>
    </row>
    <row r="37" spans="1:9" ht="76.5">
      <c r="A37" s="5" t="s">
        <v>1</v>
      </c>
      <c r="B37" s="1"/>
      <c r="C37" s="1"/>
      <c r="D37" s="2" t="s">
        <v>113</v>
      </c>
      <c r="E37" s="2" t="s">
        <v>151</v>
      </c>
      <c r="F37" s="2" t="s">
        <v>248</v>
      </c>
      <c r="G37" s="4" t="s">
        <v>426</v>
      </c>
      <c r="H37" s="4" t="s">
        <v>474</v>
      </c>
      <c r="I37" s="7" t="s">
        <v>2</v>
      </c>
    </row>
    <row r="38" spans="1:9" ht="15.75">
      <c r="A38" s="25">
        <v>1</v>
      </c>
      <c r="B38" s="104" t="s">
        <v>412</v>
      </c>
      <c r="C38" s="104" t="s">
        <v>413</v>
      </c>
      <c r="D38" s="88"/>
      <c r="E38" s="94"/>
      <c r="F38" s="13">
        <f>109</f>
        <v>109</v>
      </c>
      <c r="G38" s="13"/>
      <c r="H38" s="13"/>
      <c r="I38" s="12">
        <f>F38</f>
        <v>109</v>
      </c>
    </row>
    <row r="39" spans="1:9" ht="15.75">
      <c r="A39" s="25">
        <v>2</v>
      </c>
      <c r="B39" s="104" t="s">
        <v>510</v>
      </c>
      <c r="C39" s="104" t="s">
        <v>346</v>
      </c>
      <c r="D39" s="88"/>
      <c r="E39" s="94"/>
      <c r="F39" s="13"/>
      <c r="G39" s="13">
        <v>106</v>
      </c>
      <c r="H39" s="13"/>
      <c r="I39" s="12">
        <f>G39</f>
        <v>106</v>
      </c>
    </row>
    <row r="40" spans="1:9" ht="15.75">
      <c r="A40" s="25">
        <v>3</v>
      </c>
      <c r="B40" s="104" t="s">
        <v>403</v>
      </c>
      <c r="C40" s="104" t="s">
        <v>346</v>
      </c>
      <c r="D40" s="88"/>
      <c r="E40" s="94"/>
      <c r="F40" s="13">
        <f>105</f>
        <v>105</v>
      </c>
      <c r="G40" s="13"/>
      <c r="H40" s="13"/>
      <c r="I40" s="12">
        <f>F40</f>
        <v>105</v>
      </c>
    </row>
    <row r="41" spans="1:9" ht="15.75">
      <c r="A41" s="25">
        <v>4</v>
      </c>
      <c r="B41" s="104" t="s">
        <v>406</v>
      </c>
      <c r="C41" s="104" t="s">
        <v>85</v>
      </c>
      <c r="D41" s="88"/>
      <c r="E41" s="94"/>
      <c r="F41" s="13"/>
      <c r="G41" s="13">
        <v>102</v>
      </c>
      <c r="H41" s="13"/>
      <c r="I41" s="12">
        <f>G41</f>
        <v>102</v>
      </c>
    </row>
    <row r="42" spans="1:9" ht="15.75">
      <c r="A42" s="25">
        <v>5</v>
      </c>
      <c r="B42" s="104" t="s">
        <v>414</v>
      </c>
      <c r="C42" s="104" t="s">
        <v>415</v>
      </c>
      <c r="D42" s="88"/>
      <c r="E42" s="94"/>
      <c r="F42" s="13">
        <f>101</f>
        <v>101</v>
      </c>
      <c r="G42" s="13"/>
      <c r="H42" s="13"/>
      <c r="I42" s="12">
        <f>F42</f>
        <v>101</v>
      </c>
    </row>
    <row r="43" spans="1:9" ht="15.75">
      <c r="A43" s="25">
        <v>6</v>
      </c>
      <c r="B43" s="104" t="s">
        <v>511</v>
      </c>
      <c r="C43" s="104" t="s">
        <v>346</v>
      </c>
      <c r="D43" s="88"/>
      <c r="E43" s="94"/>
      <c r="F43" s="13"/>
      <c r="G43" s="13">
        <v>98</v>
      </c>
      <c r="H43" s="13"/>
      <c r="I43" s="12">
        <f>G43</f>
        <v>98</v>
      </c>
    </row>
  </sheetData>
  <sortState xmlns:xlrd2="http://schemas.microsoft.com/office/spreadsheetml/2017/richdata2" ref="A32:I34">
    <sortCondition descending="1" ref="I32:I34"/>
  </sortState>
  <mergeCells count="8">
    <mergeCell ref="A16:I16"/>
    <mergeCell ref="A36:I36"/>
    <mergeCell ref="A22:I22"/>
    <mergeCell ref="A30:I30"/>
    <mergeCell ref="A2:I2"/>
    <mergeCell ref="A7:I7"/>
    <mergeCell ref="A26:I26"/>
    <mergeCell ref="A11:I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3"/>
  <sheetViews>
    <sheetView zoomScaleNormal="100" workbookViewId="0">
      <selection activeCell="D6" sqref="D6"/>
    </sheetView>
  </sheetViews>
  <sheetFormatPr defaultRowHeight="15"/>
  <cols>
    <col min="2" max="2" width="20.28515625" bestFit="1" customWidth="1"/>
    <col min="3" max="3" width="9.140625" style="36"/>
    <col min="4" max="4" width="25" bestFit="1" customWidth="1"/>
    <col min="5" max="5" width="18.7109375" bestFit="1" customWidth="1"/>
    <col min="6" max="6" width="12.7109375" customWidth="1"/>
    <col min="7" max="7" width="10.85546875" customWidth="1"/>
    <col min="8" max="8" width="10.140625" customWidth="1"/>
    <col min="10" max="10" width="9.140625" style="8"/>
  </cols>
  <sheetData>
    <row r="1" spans="1:17" ht="23.25">
      <c r="A1" s="166" t="s">
        <v>42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4"/>
      <c r="M1" s="14"/>
      <c r="N1" s="14"/>
      <c r="O1" s="14"/>
      <c r="P1" s="14"/>
      <c r="Q1" s="14"/>
    </row>
    <row r="2" spans="1:17" ht="76.5">
      <c r="A2" s="5" t="s">
        <v>1</v>
      </c>
      <c r="B2" s="1"/>
      <c r="C2" s="3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  <c r="L2" s="8"/>
      <c r="M2" s="8"/>
      <c r="N2" s="8"/>
      <c r="O2" s="8"/>
      <c r="P2" s="8"/>
      <c r="Q2" s="8"/>
    </row>
    <row r="3" spans="1:17" ht="15.75">
      <c r="A3" s="6">
        <v>1</v>
      </c>
      <c r="B3" s="89" t="s">
        <v>192</v>
      </c>
      <c r="C3" s="128">
        <v>2011</v>
      </c>
      <c r="D3" s="129" t="s">
        <v>176</v>
      </c>
      <c r="E3" s="129" t="s">
        <v>189</v>
      </c>
      <c r="F3" s="13"/>
      <c r="G3" s="13">
        <f>103</f>
        <v>103</v>
      </c>
      <c r="H3" s="13">
        <f>109</f>
        <v>109</v>
      </c>
      <c r="I3" s="13"/>
      <c r="J3" s="13"/>
      <c r="K3" s="12">
        <f>G3+H3</f>
        <v>212</v>
      </c>
    </row>
    <row r="4" spans="1:17" ht="15.75">
      <c r="A4" s="6">
        <v>2</v>
      </c>
      <c r="B4" s="26" t="s">
        <v>193</v>
      </c>
      <c r="C4" s="87">
        <v>2010</v>
      </c>
      <c r="D4" s="129" t="s">
        <v>176</v>
      </c>
      <c r="E4" s="129" t="s">
        <v>189</v>
      </c>
      <c r="F4" s="13"/>
      <c r="G4" s="13">
        <f>99</f>
        <v>99</v>
      </c>
      <c r="H4" s="13">
        <f>97</f>
        <v>97</v>
      </c>
      <c r="I4" s="13"/>
      <c r="J4" s="13"/>
      <c r="K4" s="12">
        <f>G4+H4</f>
        <v>196</v>
      </c>
      <c r="L4" s="8"/>
      <c r="M4" s="8"/>
      <c r="N4" s="8"/>
      <c r="O4" s="8"/>
      <c r="P4" s="8"/>
      <c r="Q4" s="8"/>
    </row>
    <row r="5" spans="1:17" ht="15.75">
      <c r="A5" s="6">
        <v>3</v>
      </c>
      <c r="B5" s="86" t="s">
        <v>131</v>
      </c>
      <c r="C5" s="140">
        <v>2010</v>
      </c>
      <c r="D5" s="86" t="s">
        <v>91</v>
      </c>
      <c r="E5" s="86" t="s">
        <v>92</v>
      </c>
      <c r="F5" s="13">
        <v>100</v>
      </c>
      <c r="G5" s="13"/>
      <c r="H5" s="13"/>
      <c r="I5" s="13"/>
      <c r="J5" s="13"/>
      <c r="K5" s="12">
        <f>F5</f>
        <v>100</v>
      </c>
    </row>
    <row r="6" spans="1:17" ht="15.75">
      <c r="A6" s="6"/>
      <c r="B6" s="40"/>
      <c r="C6" s="140"/>
      <c r="D6" s="40"/>
      <c r="E6" s="40"/>
      <c r="F6" s="13"/>
      <c r="G6" s="13"/>
      <c r="H6" s="13"/>
      <c r="I6" s="13"/>
      <c r="J6" s="13"/>
      <c r="K6" s="12">
        <f>I6</f>
        <v>0</v>
      </c>
    </row>
    <row r="7" spans="1:17" s="8" customFormat="1" ht="15.75">
      <c r="A7" s="6"/>
      <c r="B7" s="40"/>
      <c r="C7" s="140"/>
      <c r="D7" s="40"/>
      <c r="E7" s="40"/>
      <c r="F7" s="13"/>
      <c r="G7" s="13"/>
      <c r="H7" s="13"/>
      <c r="I7" s="13"/>
      <c r="J7" s="13"/>
      <c r="K7" s="12">
        <f>I7</f>
        <v>0</v>
      </c>
    </row>
    <row r="9" spans="1:17" s="8" customFormat="1">
      <c r="C9" s="36"/>
    </row>
    <row r="10" spans="1:17" ht="23.25">
      <c r="A10" s="166" t="s">
        <v>43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</row>
    <row r="11" spans="1:17" ht="76.5">
      <c r="A11" s="5" t="s">
        <v>1</v>
      </c>
      <c r="B11" s="1"/>
      <c r="C11" s="3"/>
      <c r="D11" s="1"/>
      <c r="E11" s="1"/>
      <c r="F11" s="2" t="s">
        <v>113</v>
      </c>
      <c r="G11" s="2" t="s">
        <v>151</v>
      </c>
      <c r="H11" s="4" t="s">
        <v>248</v>
      </c>
      <c r="I11" s="4" t="s">
        <v>426</v>
      </c>
      <c r="J11" s="4" t="s">
        <v>474</v>
      </c>
      <c r="K11" s="7" t="s">
        <v>2</v>
      </c>
    </row>
    <row r="12" spans="1:17" ht="15.75">
      <c r="A12" s="6">
        <v>1</v>
      </c>
      <c r="B12" s="103" t="s">
        <v>194</v>
      </c>
      <c r="C12" s="102">
        <v>2009</v>
      </c>
      <c r="D12" s="88" t="s">
        <v>173</v>
      </c>
      <c r="E12" s="88" t="s">
        <v>174</v>
      </c>
      <c r="F12" s="13"/>
      <c r="G12" s="13">
        <v>103</v>
      </c>
      <c r="H12" s="13">
        <f>108</f>
        <v>108</v>
      </c>
      <c r="I12" s="13"/>
      <c r="J12" s="13"/>
      <c r="K12" s="12">
        <f>G12+H12</f>
        <v>211</v>
      </c>
    </row>
    <row r="13" spans="1:17" ht="15.75">
      <c r="A13" s="6">
        <v>2</v>
      </c>
      <c r="B13" s="1" t="s">
        <v>195</v>
      </c>
      <c r="C13" s="3">
        <v>2009</v>
      </c>
      <c r="D13" s="1" t="s">
        <v>176</v>
      </c>
      <c r="E13" s="1" t="s">
        <v>189</v>
      </c>
      <c r="F13" s="13"/>
      <c r="G13" s="13">
        <f>99</f>
        <v>99</v>
      </c>
      <c r="H13" s="13">
        <f>100</f>
        <v>100</v>
      </c>
      <c r="I13" s="13"/>
      <c r="J13" s="13"/>
      <c r="K13" s="12">
        <f>G13+H13</f>
        <v>199</v>
      </c>
    </row>
  </sheetData>
  <sortState xmlns:xlrd2="http://schemas.microsoft.com/office/spreadsheetml/2017/richdata2" ref="A3:K5">
    <sortCondition descending="1" ref="K3:K5"/>
  </sortState>
  <mergeCells count="2">
    <mergeCell ref="A1:K1"/>
    <mergeCell ref="A10:K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6"/>
  <sheetViews>
    <sheetView topLeftCell="A13" zoomScaleNormal="100" workbookViewId="0">
      <selection activeCell="A39" sqref="A39:XFD44"/>
    </sheetView>
  </sheetViews>
  <sheetFormatPr defaultRowHeight="15"/>
  <cols>
    <col min="2" max="2" width="19.85546875" bestFit="1" customWidth="1"/>
    <col min="3" max="3" width="9.140625" style="36"/>
    <col min="4" max="4" width="22.42578125" bestFit="1" customWidth="1"/>
    <col min="5" max="5" width="20.140625" bestFit="1" customWidth="1"/>
    <col min="6" max="6" width="13.140625" customWidth="1"/>
    <col min="7" max="7" width="11" customWidth="1"/>
    <col min="8" max="8" width="10.28515625" customWidth="1"/>
    <col min="10" max="10" width="10.42578125" customWidth="1"/>
  </cols>
  <sheetData>
    <row r="1" spans="1:11" ht="23.25">
      <c r="A1" s="166" t="s">
        <v>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76.5">
      <c r="A2" s="5" t="s">
        <v>1</v>
      </c>
      <c r="B2" s="1"/>
      <c r="C2" s="3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</row>
    <row r="3" spans="1:11" ht="15.75">
      <c r="A3" s="6">
        <v>1</v>
      </c>
      <c r="B3" s="86" t="s">
        <v>86</v>
      </c>
      <c r="C3" s="140">
        <v>2013</v>
      </c>
      <c r="D3" s="86" t="s">
        <v>87</v>
      </c>
      <c r="E3" s="86" t="s">
        <v>88</v>
      </c>
      <c r="F3" s="15">
        <v>135</v>
      </c>
      <c r="G3" s="15">
        <v>157</v>
      </c>
      <c r="H3" s="15">
        <f>172</f>
        <v>172</v>
      </c>
      <c r="I3" s="15">
        <v>168</v>
      </c>
      <c r="J3" s="15">
        <v>150</v>
      </c>
      <c r="K3" s="10">
        <f>G3+H3+I3</f>
        <v>497</v>
      </c>
    </row>
    <row r="4" spans="1:11" ht="15.75">
      <c r="A4" s="6">
        <v>2</v>
      </c>
      <c r="B4" s="86" t="s">
        <v>69</v>
      </c>
      <c r="C4" s="140">
        <v>2012</v>
      </c>
      <c r="D4" s="86" t="s">
        <v>20</v>
      </c>
      <c r="E4" s="86" t="s">
        <v>21</v>
      </c>
      <c r="F4" s="15">
        <v>139</v>
      </c>
      <c r="G4" s="15">
        <v>153</v>
      </c>
      <c r="H4" s="15">
        <f>168</f>
        <v>168</v>
      </c>
      <c r="I4" s="15">
        <v>172</v>
      </c>
      <c r="J4" s="15">
        <v>154</v>
      </c>
      <c r="K4" s="10">
        <f>H4+I4+J4</f>
        <v>494</v>
      </c>
    </row>
    <row r="5" spans="1:11" ht="15.75">
      <c r="A5" s="6">
        <v>3</v>
      </c>
      <c r="B5" s="86" t="s">
        <v>90</v>
      </c>
      <c r="C5" s="140">
        <v>2012</v>
      </c>
      <c r="D5" s="86" t="s">
        <v>20</v>
      </c>
      <c r="E5" s="86" t="s">
        <v>21</v>
      </c>
      <c r="F5" s="15">
        <v>131</v>
      </c>
      <c r="G5" s="15"/>
      <c r="H5" s="15">
        <f>156</f>
        <v>156</v>
      </c>
      <c r="I5" s="15">
        <v>164</v>
      </c>
      <c r="J5" s="15">
        <f>91</f>
        <v>91</v>
      </c>
      <c r="K5" s="10">
        <f>F5+H5+I5</f>
        <v>451</v>
      </c>
    </row>
    <row r="6" spans="1:11" ht="15.75">
      <c r="A6" s="6">
        <v>4</v>
      </c>
      <c r="B6" s="86" t="s">
        <v>175</v>
      </c>
      <c r="C6" s="140">
        <v>2013</v>
      </c>
      <c r="D6" s="86" t="s">
        <v>176</v>
      </c>
      <c r="E6" s="86" t="s">
        <v>177</v>
      </c>
      <c r="F6" s="15"/>
      <c r="G6" s="15">
        <v>137</v>
      </c>
      <c r="H6" s="15">
        <f>144</f>
        <v>144</v>
      </c>
      <c r="I6" s="15">
        <v>156</v>
      </c>
      <c r="J6" s="15"/>
      <c r="K6" s="10">
        <f>G6+H6+I6</f>
        <v>437</v>
      </c>
    </row>
    <row r="7" spans="1:11" ht="15.75">
      <c r="A7" s="6">
        <v>5</v>
      </c>
      <c r="B7" s="86" t="s">
        <v>181</v>
      </c>
      <c r="C7" s="140">
        <v>2013</v>
      </c>
      <c r="D7" s="86" t="s">
        <v>176</v>
      </c>
      <c r="E7" s="86" t="s">
        <v>177</v>
      </c>
      <c r="F7" s="15"/>
      <c r="G7" s="15">
        <v>114</v>
      </c>
      <c r="H7" s="15">
        <f>164</f>
        <v>164</v>
      </c>
      <c r="I7" s="15">
        <v>152</v>
      </c>
      <c r="J7" s="15"/>
      <c r="K7" s="10">
        <f>G7+H7+I7</f>
        <v>430</v>
      </c>
    </row>
    <row r="8" spans="1:11" ht="15.75">
      <c r="A8" s="6">
        <v>6</v>
      </c>
      <c r="B8" s="86" t="s">
        <v>347</v>
      </c>
      <c r="C8" s="140">
        <v>2015</v>
      </c>
      <c r="D8" s="86" t="s">
        <v>20</v>
      </c>
      <c r="E8" s="86" t="s">
        <v>21</v>
      </c>
      <c r="F8" s="15"/>
      <c r="G8" s="15"/>
      <c r="H8" s="15">
        <f>152</f>
        <v>152</v>
      </c>
      <c r="I8" s="15">
        <v>160</v>
      </c>
      <c r="J8" s="15">
        <f>112</f>
        <v>112</v>
      </c>
      <c r="K8" s="10">
        <f>H8+I8+J8</f>
        <v>424</v>
      </c>
    </row>
    <row r="9" spans="1:11" ht="15.75">
      <c r="A9" s="6">
        <v>7</v>
      </c>
      <c r="B9" s="86" t="s">
        <v>99</v>
      </c>
      <c r="C9" s="140" t="s">
        <v>133</v>
      </c>
      <c r="D9" s="86" t="s">
        <v>126</v>
      </c>
      <c r="E9" s="86" t="s">
        <v>41</v>
      </c>
      <c r="F9" s="15">
        <v>123</v>
      </c>
      <c r="G9" s="15">
        <f>145</f>
        <v>145</v>
      </c>
      <c r="H9" s="15">
        <f>116</f>
        <v>116</v>
      </c>
      <c r="I9" s="15"/>
      <c r="J9" s="15">
        <f>146</f>
        <v>146</v>
      </c>
      <c r="K9" s="10">
        <f>F9+G9+J9</f>
        <v>414</v>
      </c>
    </row>
    <row r="10" spans="1:11" ht="15.75">
      <c r="A10" s="6">
        <v>8</v>
      </c>
      <c r="B10" s="86" t="s">
        <v>132</v>
      </c>
      <c r="C10" s="140">
        <v>2013</v>
      </c>
      <c r="D10" s="86" t="s">
        <v>20</v>
      </c>
      <c r="E10" s="86" t="s">
        <v>21</v>
      </c>
      <c r="F10" s="15">
        <v>127</v>
      </c>
      <c r="G10" s="15"/>
      <c r="H10" s="15">
        <f>140</f>
        <v>140</v>
      </c>
      <c r="I10" s="15">
        <v>119</v>
      </c>
      <c r="J10" s="15">
        <f>142</f>
        <v>142</v>
      </c>
      <c r="K10" s="10">
        <f>F10+H10+J10</f>
        <v>409</v>
      </c>
    </row>
    <row r="11" spans="1:11" ht="15.75">
      <c r="A11" s="6">
        <v>9</v>
      </c>
      <c r="B11" s="86" t="s">
        <v>179</v>
      </c>
      <c r="C11" s="140">
        <v>2013</v>
      </c>
      <c r="D11" s="86" t="s">
        <v>20</v>
      </c>
      <c r="E11" s="86" t="s">
        <v>21</v>
      </c>
      <c r="F11" s="15"/>
      <c r="G11" s="15">
        <v>130</v>
      </c>
      <c r="H11" s="15"/>
      <c r="I11" s="15">
        <v>135</v>
      </c>
      <c r="J11" s="15">
        <f>138</f>
        <v>138</v>
      </c>
      <c r="K11" s="10">
        <f>G11+I11+J11</f>
        <v>403</v>
      </c>
    </row>
    <row r="12" spans="1:11" ht="15.75">
      <c r="A12" s="6">
        <v>10</v>
      </c>
      <c r="B12" s="86" t="s">
        <v>178</v>
      </c>
      <c r="C12" s="140">
        <v>2013</v>
      </c>
      <c r="D12" s="86" t="s">
        <v>176</v>
      </c>
      <c r="E12" s="86" t="s">
        <v>177</v>
      </c>
      <c r="F12" s="15"/>
      <c r="G12" s="15">
        <v>130</v>
      </c>
      <c r="H12" s="15">
        <f>148</f>
        <v>148</v>
      </c>
      <c r="I12" s="15">
        <v>119</v>
      </c>
      <c r="J12" s="15"/>
      <c r="K12" s="10">
        <f>G12+H12+I12</f>
        <v>397</v>
      </c>
    </row>
    <row r="13" spans="1:11" ht="15.75">
      <c r="A13" s="6">
        <v>11</v>
      </c>
      <c r="B13" s="86" t="s">
        <v>72</v>
      </c>
      <c r="C13" s="140">
        <v>2012</v>
      </c>
      <c r="D13" s="86" t="s">
        <v>20</v>
      </c>
      <c r="E13" s="86" t="s">
        <v>21</v>
      </c>
      <c r="F13" s="15">
        <v>111</v>
      </c>
      <c r="G13" s="15">
        <f>141</f>
        <v>141</v>
      </c>
      <c r="H13" s="15"/>
      <c r="I13" s="15">
        <v>135</v>
      </c>
      <c r="J13" s="15">
        <f>91</f>
        <v>91</v>
      </c>
      <c r="K13" s="10">
        <f>F13+G13+I13</f>
        <v>387</v>
      </c>
    </row>
    <row r="14" spans="1:11" ht="15.75">
      <c r="A14" s="6">
        <v>12</v>
      </c>
      <c r="B14" s="86" t="s">
        <v>134</v>
      </c>
      <c r="C14" s="140" t="s">
        <v>135</v>
      </c>
      <c r="D14" s="86" t="s">
        <v>126</v>
      </c>
      <c r="E14" s="86" t="s">
        <v>41</v>
      </c>
      <c r="F14" s="15">
        <v>115</v>
      </c>
      <c r="G14" s="15">
        <v>122</v>
      </c>
      <c r="H14" s="15">
        <f>133</f>
        <v>133</v>
      </c>
      <c r="I14" s="15">
        <v>119</v>
      </c>
      <c r="J14" s="15">
        <f>122</f>
        <v>122</v>
      </c>
      <c r="K14" s="10">
        <f>G14+H14+J14</f>
        <v>377</v>
      </c>
    </row>
    <row r="15" spans="1:11" ht="15.75">
      <c r="A15" s="6">
        <v>13</v>
      </c>
      <c r="B15" s="86" t="s">
        <v>180</v>
      </c>
      <c r="C15" s="140">
        <v>2013</v>
      </c>
      <c r="D15" s="86" t="s">
        <v>176</v>
      </c>
      <c r="E15" s="86" t="s">
        <v>177</v>
      </c>
      <c r="F15" s="15"/>
      <c r="G15" s="15">
        <v>122</v>
      </c>
      <c r="H15" s="15">
        <f>80</f>
        <v>80</v>
      </c>
      <c r="I15" s="15">
        <v>119</v>
      </c>
      <c r="J15" s="15"/>
      <c r="K15" s="10">
        <f>G15+H15+I15</f>
        <v>321</v>
      </c>
    </row>
    <row r="16" spans="1:11" ht="15.75">
      <c r="A16" s="6">
        <v>14</v>
      </c>
      <c r="B16" s="86" t="s">
        <v>348</v>
      </c>
      <c r="C16" s="140">
        <v>2013</v>
      </c>
      <c r="D16" s="86" t="s">
        <v>20</v>
      </c>
      <c r="E16" s="86" t="s">
        <v>21</v>
      </c>
      <c r="F16" s="15"/>
      <c r="G16" s="15"/>
      <c r="H16" s="15">
        <f>99</f>
        <v>99</v>
      </c>
      <c r="I16" s="15">
        <f>84</f>
        <v>84</v>
      </c>
      <c r="J16" s="15">
        <f>134</f>
        <v>134</v>
      </c>
      <c r="K16" s="10">
        <f>H16+I16+J16</f>
        <v>317</v>
      </c>
    </row>
    <row r="17" spans="1:11" ht="15.75">
      <c r="A17" s="6">
        <v>15</v>
      </c>
      <c r="B17" s="86" t="s">
        <v>94</v>
      </c>
      <c r="C17" s="140" t="s">
        <v>136</v>
      </c>
      <c r="D17" s="86" t="s">
        <v>126</v>
      </c>
      <c r="E17" s="86" t="s">
        <v>41</v>
      </c>
      <c r="F17" s="15">
        <v>89</v>
      </c>
      <c r="G17" s="15">
        <f>106</f>
        <v>106</v>
      </c>
      <c r="H17" s="15">
        <f>116</f>
        <v>116</v>
      </c>
      <c r="I17" s="15"/>
      <c r="J17" s="15">
        <f>91</f>
        <v>91</v>
      </c>
      <c r="K17" s="10">
        <f>G17+H17+J17</f>
        <v>313</v>
      </c>
    </row>
    <row r="18" spans="1:11" ht="15.75">
      <c r="A18" s="6">
        <v>16</v>
      </c>
      <c r="B18" s="86" t="s">
        <v>172</v>
      </c>
      <c r="C18" s="140">
        <v>2012</v>
      </c>
      <c r="D18" s="86" t="s">
        <v>173</v>
      </c>
      <c r="E18" s="86" t="s">
        <v>174</v>
      </c>
      <c r="F18" s="15"/>
      <c r="G18" s="15">
        <f>149</f>
        <v>149</v>
      </c>
      <c r="H18" s="15">
        <f>160</f>
        <v>160</v>
      </c>
      <c r="I18" s="15"/>
      <c r="J18" s="15"/>
      <c r="K18" s="10">
        <f>F18+G18+H18</f>
        <v>309</v>
      </c>
    </row>
    <row r="19" spans="1:11" ht="15.75">
      <c r="A19" s="6">
        <v>17</v>
      </c>
      <c r="B19" s="86" t="s">
        <v>184</v>
      </c>
      <c r="C19" s="140">
        <v>2013</v>
      </c>
      <c r="D19" s="86" t="s">
        <v>176</v>
      </c>
      <c r="E19" s="86" t="s">
        <v>177</v>
      </c>
      <c r="F19" s="15"/>
      <c r="G19" s="15">
        <v>106</v>
      </c>
      <c r="H19" s="15">
        <f>116</f>
        <v>116</v>
      </c>
      <c r="I19" s="15">
        <f>84</f>
        <v>84</v>
      </c>
      <c r="J19" s="15"/>
      <c r="K19" s="10">
        <f>G19+H19+I19</f>
        <v>306</v>
      </c>
    </row>
    <row r="20" spans="1:11" ht="15.75">
      <c r="A20" s="6">
        <v>18</v>
      </c>
      <c r="B20" s="86" t="s">
        <v>190</v>
      </c>
      <c r="C20" s="140">
        <v>2012</v>
      </c>
      <c r="D20" s="86" t="s">
        <v>20</v>
      </c>
      <c r="E20" s="86" t="s">
        <v>21</v>
      </c>
      <c r="F20" s="15">
        <v>89</v>
      </c>
      <c r="G20" s="15">
        <f>92</f>
        <v>92</v>
      </c>
      <c r="H20" s="15">
        <f>116</f>
        <v>116</v>
      </c>
      <c r="I20" s="15">
        <f>84</f>
        <v>84</v>
      </c>
      <c r="J20" s="15">
        <f>82</f>
        <v>82</v>
      </c>
      <c r="K20" s="10">
        <f>F20+G20+H20</f>
        <v>297</v>
      </c>
    </row>
    <row r="21" spans="1:11" ht="15.75">
      <c r="A21" s="6">
        <v>19</v>
      </c>
      <c r="B21" s="86" t="s">
        <v>186</v>
      </c>
      <c r="C21" s="140">
        <v>2013</v>
      </c>
      <c r="D21" s="86" t="s">
        <v>176</v>
      </c>
      <c r="E21" s="86" t="s">
        <v>177</v>
      </c>
      <c r="F21" s="15"/>
      <c r="G21" s="15">
        <v>92</v>
      </c>
      <c r="H21" s="15">
        <f>116</f>
        <v>116</v>
      </c>
      <c r="I21" s="15">
        <f>84</f>
        <v>84</v>
      </c>
      <c r="J21" s="15"/>
      <c r="K21" s="10">
        <f>G21+H21+I21</f>
        <v>292</v>
      </c>
    </row>
    <row r="22" spans="1:11" ht="15.75">
      <c r="A22" s="6">
        <v>20</v>
      </c>
      <c r="B22" s="86" t="s">
        <v>137</v>
      </c>
      <c r="C22" s="140" t="s">
        <v>135</v>
      </c>
      <c r="D22" s="86" t="s">
        <v>126</v>
      </c>
      <c r="E22" s="86" t="s">
        <v>41</v>
      </c>
      <c r="F22" s="15">
        <v>89</v>
      </c>
      <c r="G22" s="15">
        <f>92</f>
        <v>92</v>
      </c>
      <c r="H22" s="15">
        <f>99</f>
        <v>99</v>
      </c>
      <c r="I22" s="15">
        <f>84</f>
        <v>84</v>
      </c>
      <c r="J22" s="15">
        <f>91</f>
        <v>91</v>
      </c>
      <c r="K22" s="10">
        <f>G22+H22+J22</f>
        <v>282</v>
      </c>
    </row>
    <row r="23" spans="1:11" ht="15.75">
      <c r="A23" s="6">
        <v>21</v>
      </c>
      <c r="B23" s="86" t="s">
        <v>188</v>
      </c>
      <c r="C23" s="140">
        <v>2012</v>
      </c>
      <c r="D23" s="86" t="s">
        <v>176</v>
      </c>
      <c r="E23" s="86" t="s">
        <v>189</v>
      </c>
      <c r="F23" s="15"/>
      <c r="G23" s="15">
        <v>82</v>
      </c>
      <c r="H23" s="15">
        <f>99</f>
        <v>99</v>
      </c>
      <c r="I23" s="15">
        <f>84</f>
        <v>84</v>
      </c>
      <c r="J23" s="15"/>
      <c r="K23" s="10">
        <f>G23+H23+I23</f>
        <v>265</v>
      </c>
    </row>
    <row r="24" spans="1:11" ht="15.75">
      <c r="A24" s="6">
        <v>21</v>
      </c>
      <c r="B24" s="86" t="s">
        <v>476</v>
      </c>
      <c r="C24" s="140">
        <v>2014</v>
      </c>
      <c r="D24" s="86" t="s">
        <v>346</v>
      </c>
      <c r="E24" s="86" t="s">
        <v>41</v>
      </c>
      <c r="F24" s="15"/>
      <c r="G24" s="15"/>
      <c r="H24" s="15"/>
      <c r="I24" s="15">
        <v>135</v>
      </c>
      <c r="J24" s="15">
        <f>130</f>
        <v>130</v>
      </c>
      <c r="K24" s="10">
        <f>I24+J24</f>
        <v>265</v>
      </c>
    </row>
    <row r="25" spans="1:11" ht="15.75">
      <c r="A25" s="6">
        <v>23</v>
      </c>
      <c r="B25" s="86" t="s">
        <v>475</v>
      </c>
      <c r="C25" s="140">
        <v>2015</v>
      </c>
      <c r="D25" s="86" t="s">
        <v>20</v>
      </c>
      <c r="E25" s="86" t="s">
        <v>21</v>
      </c>
      <c r="F25" s="15"/>
      <c r="G25" s="15"/>
      <c r="H25" s="15"/>
      <c r="I25" s="15">
        <f>148</f>
        <v>148</v>
      </c>
      <c r="J25" s="15">
        <f>91</f>
        <v>91</v>
      </c>
      <c r="K25" s="10">
        <f>H25+I25+J25</f>
        <v>239</v>
      </c>
    </row>
    <row r="26" spans="1:11" ht="15.75">
      <c r="A26" s="6">
        <v>24</v>
      </c>
      <c r="B26" s="86" t="s">
        <v>350</v>
      </c>
      <c r="C26" s="140">
        <v>2014</v>
      </c>
      <c r="D26" s="86" t="s">
        <v>176</v>
      </c>
      <c r="E26" s="86" t="s">
        <v>177</v>
      </c>
      <c r="F26" s="15"/>
      <c r="G26" s="15"/>
      <c r="H26" s="15">
        <f>80</f>
        <v>80</v>
      </c>
      <c r="I26" s="15">
        <v>112</v>
      </c>
      <c r="J26" s="15"/>
      <c r="K26" s="10">
        <f>H26+I26</f>
        <v>192</v>
      </c>
    </row>
    <row r="27" spans="1:11" ht="15.75">
      <c r="A27" s="6">
        <v>25</v>
      </c>
      <c r="B27" s="86" t="s">
        <v>187</v>
      </c>
      <c r="C27" s="140">
        <v>2012</v>
      </c>
      <c r="D27" s="86" t="s">
        <v>173</v>
      </c>
      <c r="E27" s="86" t="s">
        <v>174</v>
      </c>
      <c r="F27" s="15"/>
      <c r="G27" s="15">
        <v>82</v>
      </c>
      <c r="H27" s="15">
        <f>99</f>
        <v>99</v>
      </c>
      <c r="I27" s="15"/>
      <c r="J27" s="15"/>
      <c r="K27" s="10">
        <f>G27+H27+I27</f>
        <v>181</v>
      </c>
    </row>
    <row r="28" spans="1:11" ht="15.75">
      <c r="A28" s="6">
        <v>26</v>
      </c>
      <c r="B28" s="86" t="s">
        <v>478</v>
      </c>
      <c r="C28" s="140">
        <v>2012</v>
      </c>
      <c r="D28" s="86" t="s">
        <v>112</v>
      </c>
      <c r="E28" s="86" t="s">
        <v>145</v>
      </c>
      <c r="F28" s="15"/>
      <c r="G28" s="15"/>
      <c r="H28" s="15"/>
      <c r="I28" s="15">
        <f>84</f>
        <v>84</v>
      </c>
      <c r="J28" s="15">
        <f>91</f>
        <v>91</v>
      </c>
      <c r="K28" s="10">
        <f>I28+J28</f>
        <v>175</v>
      </c>
    </row>
    <row r="29" spans="1:11" ht="15.75">
      <c r="A29" s="6">
        <v>27</v>
      </c>
      <c r="B29" s="86" t="s">
        <v>185</v>
      </c>
      <c r="C29" s="140">
        <v>2013</v>
      </c>
      <c r="D29" s="86" t="s">
        <v>176</v>
      </c>
      <c r="E29" s="86" t="s">
        <v>177</v>
      </c>
      <c r="F29" s="15"/>
      <c r="G29" s="15">
        <v>92</v>
      </c>
      <c r="H29" s="15">
        <f>80</f>
        <v>80</v>
      </c>
      <c r="I29" s="15"/>
      <c r="J29" s="15"/>
      <c r="K29" s="10">
        <f>G29+H29+I29</f>
        <v>172</v>
      </c>
    </row>
    <row r="30" spans="1:11" ht="15.75">
      <c r="A30" s="6">
        <v>28</v>
      </c>
      <c r="B30" s="86" t="s">
        <v>351</v>
      </c>
      <c r="C30" s="140">
        <v>2016</v>
      </c>
      <c r="D30" s="86" t="s">
        <v>346</v>
      </c>
      <c r="E30" s="86" t="s">
        <v>41</v>
      </c>
      <c r="F30" s="15"/>
      <c r="G30" s="15"/>
      <c r="H30" s="15">
        <f>80</f>
        <v>80</v>
      </c>
      <c r="I30" s="15">
        <f>84</f>
        <v>84</v>
      </c>
      <c r="J30" s="15">
        <f>112</f>
        <v>112</v>
      </c>
      <c r="K30" s="10">
        <f>H30+I30</f>
        <v>164</v>
      </c>
    </row>
    <row r="31" spans="1:11" ht="15.75">
      <c r="A31" s="6">
        <v>29</v>
      </c>
      <c r="B31" s="86" t="s">
        <v>477</v>
      </c>
      <c r="C31" s="140">
        <v>2015</v>
      </c>
      <c r="D31" s="86" t="s">
        <v>20</v>
      </c>
      <c r="E31" s="86" t="s">
        <v>21</v>
      </c>
      <c r="F31" s="15"/>
      <c r="G31" s="15"/>
      <c r="H31" s="15"/>
      <c r="I31" s="15">
        <v>135</v>
      </c>
      <c r="J31" s="15"/>
      <c r="K31" s="10">
        <f>H31+I31</f>
        <v>135</v>
      </c>
    </row>
    <row r="32" spans="1:11" ht="15.75">
      <c r="A32" s="6">
        <v>30</v>
      </c>
      <c r="B32" s="40" t="s">
        <v>557</v>
      </c>
      <c r="C32" s="140">
        <v>2012</v>
      </c>
      <c r="D32" s="49" t="s">
        <v>20</v>
      </c>
      <c r="E32" s="35" t="s">
        <v>21</v>
      </c>
      <c r="F32" s="15"/>
      <c r="G32" s="15"/>
      <c r="H32" s="15"/>
      <c r="I32" s="15"/>
      <c r="J32" s="15">
        <f>123</f>
        <v>123</v>
      </c>
      <c r="K32" s="10">
        <f>J32</f>
        <v>123</v>
      </c>
    </row>
    <row r="33" spans="1:11" ht="15.75">
      <c r="A33" s="6">
        <v>31</v>
      </c>
      <c r="B33" s="86" t="s">
        <v>52</v>
      </c>
      <c r="C33" s="140">
        <v>2012</v>
      </c>
      <c r="D33" s="86" t="s">
        <v>85</v>
      </c>
      <c r="E33" s="86" t="s">
        <v>107</v>
      </c>
      <c r="F33" s="15">
        <v>119</v>
      </c>
      <c r="G33" s="15"/>
      <c r="H33" s="15"/>
      <c r="I33" s="15"/>
      <c r="J33" s="15"/>
      <c r="K33" s="10">
        <f>F33+G33+H33</f>
        <v>119</v>
      </c>
    </row>
    <row r="34" spans="1:11" ht="15.75">
      <c r="A34" s="6">
        <v>32</v>
      </c>
      <c r="B34" s="86" t="s">
        <v>182</v>
      </c>
      <c r="C34" s="140">
        <v>2013</v>
      </c>
      <c r="D34" s="86" t="s">
        <v>183</v>
      </c>
      <c r="E34" s="86"/>
      <c r="F34" s="15"/>
      <c r="G34" s="15">
        <v>114</v>
      </c>
      <c r="H34" s="15"/>
      <c r="I34" s="15"/>
      <c r="J34" s="15"/>
      <c r="K34" s="10">
        <f>F34+G34+H34</f>
        <v>114</v>
      </c>
    </row>
    <row r="35" spans="1:11" ht="15.75">
      <c r="A35" s="6">
        <v>33</v>
      </c>
      <c r="B35" s="40" t="s">
        <v>558</v>
      </c>
      <c r="C35" s="140">
        <v>2014</v>
      </c>
      <c r="D35" s="49" t="s">
        <v>20</v>
      </c>
      <c r="E35" s="35" t="s">
        <v>21</v>
      </c>
      <c r="F35" s="15"/>
      <c r="G35" s="15"/>
      <c r="H35" s="15"/>
      <c r="I35" s="15"/>
      <c r="J35" s="15">
        <f>112</f>
        <v>112</v>
      </c>
      <c r="K35" s="10">
        <f>J35</f>
        <v>112</v>
      </c>
    </row>
    <row r="36" spans="1:11" ht="15.75">
      <c r="A36" s="6">
        <v>34</v>
      </c>
      <c r="B36" s="86" t="s">
        <v>111</v>
      </c>
      <c r="C36" s="141">
        <v>2012</v>
      </c>
      <c r="D36" s="86" t="s">
        <v>20</v>
      </c>
      <c r="E36" s="86" t="s">
        <v>21</v>
      </c>
      <c r="F36" s="15">
        <v>101</v>
      </c>
      <c r="G36" s="15"/>
      <c r="H36" s="15"/>
      <c r="I36" s="15"/>
      <c r="J36" s="15"/>
      <c r="K36" s="10">
        <f>F36+G36+H36</f>
        <v>101</v>
      </c>
    </row>
    <row r="37" spans="1:11" ht="15.75">
      <c r="A37" s="6">
        <v>35</v>
      </c>
      <c r="B37" s="40" t="s">
        <v>479</v>
      </c>
      <c r="C37" s="140" t="s">
        <v>480</v>
      </c>
      <c r="D37" s="49" t="s">
        <v>176</v>
      </c>
      <c r="E37" s="35" t="s">
        <v>177</v>
      </c>
      <c r="F37" s="15"/>
      <c r="G37" s="15"/>
      <c r="H37" s="15"/>
      <c r="I37" s="15">
        <f>84</f>
        <v>84</v>
      </c>
      <c r="J37" s="15"/>
      <c r="K37" s="10">
        <f>H37+I37</f>
        <v>84</v>
      </c>
    </row>
    <row r="38" spans="1:11" ht="15.75">
      <c r="A38" s="6">
        <v>36</v>
      </c>
      <c r="B38" s="86" t="s">
        <v>349</v>
      </c>
      <c r="C38" s="140">
        <v>2013</v>
      </c>
      <c r="D38" s="86" t="s">
        <v>176</v>
      </c>
      <c r="E38" s="86" t="s">
        <v>177</v>
      </c>
      <c r="F38" s="15"/>
      <c r="G38" s="15"/>
      <c r="H38" s="15">
        <f>80</f>
        <v>80</v>
      </c>
      <c r="I38" s="15"/>
      <c r="J38" s="15"/>
      <c r="K38" s="10">
        <f>H38+I38</f>
        <v>80</v>
      </c>
    </row>
    <row r="39" spans="1:11">
      <c r="A39" s="8"/>
      <c r="B39" s="8"/>
      <c r="D39" s="8"/>
      <c r="E39" s="8"/>
      <c r="F39" s="8"/>
      <c r="G39" s="8"/>
      <c r="H39" s="8"/>
      <c r="I39" s="8"/>
      <c r="J39" s="8"/>
      <c r="K39" s="8"/>
    </row>
    <row r="40" spans="1:11">
      <c r="A40" s="8"/>
      <c r="B40" s="8"/>
      <c r="D40" s="8"/>
      <c r="E40" s="8"/>
      <c r="F40" s="8"/>
      <c r="G40" s="8"/>
      <c r="H40" s="8"/>
      <c r="I40" s="8"/>
      <c r="J40" s="8"/>
      <c r="K40" s="8"/>
    </row>
    <row r="41" spans="1:11">
      <c r="A41" s="8"/>
      <c r="B41" s="8"/>
      <c r="D41" s="8"/>
      <c r="E41" s="8"/>
      <c r="F41" s="8"/>
      <c r="G41" s="8"/>
      <c r="H41" s="8"/>
      <c r="I41" s="8"/>
      <c r="J41" s="8"/>
      <c r="K41" s="8"/>
    </row>
    <row r="42" spans="1:11">
      <c r="A42" s="8"/>
      <c r="B42" s="8"/>
      <c r="D42" s="8"/>
      <c r="E42" s="8"/>
      <c r="F42" s="8"/>
      <c r="G42" s="8"/>
      <c r="H42" s="8"/>
      <c r="I42" s="8"/>
      <c r="J42" s="8"/>
      <c r="K42" s="8"/>
    </row>
    <row r="43" spans="1:11">
      <c r="A43" s="8"/>
      <c r="B43" s="8"/>
      <c r="D43" s="8"/>
      <c r="E43" s="8"/>
      <c r="F43" s="8"/>
      <c r="G43" s="8"/>
      <c r="H43" s="8"/>
      <c r="I43" s="8"/>
      <c r="J43" s="8"/>
      <c r="K43" s="8"/>
    </row>
    <row r="44" spans="1:11">
      <c r="A44" s="8"/>
      <c r="B44" s="8"/>
      <c r="D44" s="8"/>
      <c r="E44" s="8"/>
      <c r="F44" s="8"/>
      <c r="G44" s="8"/>
      <c r="H44" s="8"/>
      <c r="I44" s="8"/>
      <c r="J44" s="8"/>
      <c r="K44" s="8"/>
    </row>
    <row r="45" spans="1:11">
      <c r="A45" s="8"/>
      <c r="B45" s="8"/>
      <c r="D45" s="8"/>
      <c r="E45" s="8"/>
      <c r="F45" s="8"/>
      <c r="G45" s="8"/>
      <c r="H45" s="8"/>
      <c r="I45" s="8"/>
      <c r="J45" s="8"/>
      <c r="K45" s="8"/>
    </row>
    <row r="46" spans="1:11">
      <c r="A46" s="8"/>
      <c r="B46" s="8"/>
      <c r="D46" s="8"/>
      <c r="E46" s="8"/>
      <c r="F46" s="8"/>
      <c r="G46" s="8"/>
      <c r="H46" s="8"/>
      <c r="I46" s="8"/>
      <c r="J46" s="8"/>
      <c r="K46" s="8"/>
    </row>
  </sheetData>
  <sortState xmlns:xlrd2="http://schemas.microsoft.com/office/spreadsheetml/2017/richdata2" ref="A3:K38">
    <sortCondition descending="1" ref="K3:K38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7"/>
  <sheetViews>
    <sheetView zoomScaleNormal="100" workbookViewId="0">
      <selection activeCell="C21" sqref="C21"/>
    </sheetView>
  </sheetViews>
  <sheetFormatPr defaultRowHeight="15"/>
  <cols>
    <col min="2" max="2" width="18.7109375" bestFit="1" customWidth="1"/>
    <col min="4" max="4" width="22.42578125" bestFit="1" customWidth="1"/>
    <col min="5" max="5" width="20.140625" bestFit="1" customWidth="1"/>
    <col min="6" max="6" width="12.7109375" customWidth="1"/>
    <col min="7" max="7" width="10.85546875" customWidth="1"/>
  </cols>
  <sheetData>
    <row r="1" spans="1:11" ht="23.25">
      <c r="A1" s="166" t="s">
        <v>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76.5">
      <c r="A2" s="5" t="s">
        <v>1</v>
      </c>
      <c r="B2" s="1"/>
      <c r="C2" s="1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</row>
    <row r="3" spans="1:11" ht="15.75">
      <c r="A3" s="6">
        <v>1</v>
      </c>
      <c r="B3" s="50" t="s">
        <v>70</v>
      </c>
      <c r="C3" s="48">
        <v>2012</v>
      </c>
      <c r="D3" s="49" t="s">
        <v>20</v>
      </c>
      <c r="E3" s="51" t="s">
        <v>21</v>
      </c>
      <c r="F3" s="11">
        <v>112</v>
      </c>
      <c r="G3" s="13">
        <f>109</f>
        <v>109</v>
      </c>
      <c r="H3" s="13">
        <f>110</f>
        <v>110</v>
      </c>
      <c r="I3" s="13">
        <v>109</v>
      </c>
      <c r="J3" s="13">
        <f>105</f>
        <v>105</v>
      </c>
      <c r="K3" s="12">
        <f>F3+G3+H3</f>
        <v>331</v>
      </c>
    </row>
    <row r="4" spans="1:11" ht="15.75">
      <c r="A4" s="6">
        <v>2</v>
      </c>
      <c r="B4" s="50" t="s">
        <v>29</v>
      </c>
      <c r="C4" s="48">
        <v>2013</v>
      </c>
      <c r="D4" s="49" t="s">
        <v>20</v>
      </c>
      <c r="E4" s="51" t="s">
        <v>21</v>
      </c>
      <c r="F4" s="11">
        <v>108</v>
      </c>
      <c r="G4" s="13">
        <f>97</f>
        <v>97</v>
      </c>
      <c r="H4" s="13">
        <f>98</f>
        <v>98</v>
      </c>
      <c r="I4" s="13">
        <v>105</v>
      </c>
      <c r="J4" s="13">
        <f>101</f>
        <v>101</v>
      </c>
      <c r="K4" s="12">
        <f>F4+I4+J4</f>
        <v>314</v>
      </c>
    </row>
    <row r="5" spans="1:11" ht="15.75">
      <c r="A5" s="6">
        <v>3</v>
      </c>
      <c r="B5" s="50" t="s">
        <v>73</v>
      </c>
      <c r="C5" s="48" t="s">
        <v>135</v>
      </c>
      <c r="D5" s="49" t="s">
        <v>126</v>
      </c>
      <c r="E5" s="51" t="s">
        <v>41</v>
      </c>
      <c r="F5" s="11">
        <v>100</v>
      </c>
      <c r="G5" s="13">
        <f>101</f>
        <v>101</v>
      </c>
      <c r="H5" s="13">
        <f>94</f>
        <v>94</v>
      </c>
      <c r="I5" s="13">
        <v>97</v>
      </c>
      <c r="J5" s="13">
        <f>109</f>
        <v>109</v>
      </c>
      <c r="K5" s="12">
        <f>F5+G5+J5</f>
        <v>310</v>
      </c>
    </row>
    <row r="6" spans="1:11" ht="15.75">
      <c r="A6" s="6">
        <v>4</v>
      </c>
      <c r="B6" s="88" t="s">
        <v>191</v>
      </c>
      <c r="C6" s="102">
        <v>2014</v>
      </c>
      <c r="D6" s="88" t="s">
        <v>87</v>
      </c>
      <c r="E6" s="88" t="s">
        <v>88</v>
      </c>
      <c r="F6" s="11"/>
      <c r="G6" s="13">
        <f>105</f>
        <v>105</v>
      </c>
      <c r="H6" s="13">
        <f>102</f>
        <v>102</v>
      </c>
      <c r="I6" s="13">
        <v>101</v>
      </c>
      <c r="J6" s="13">
        <f>97</f>
        <v>97</v>
      </c>
      <c r="K6" s="12">
        <f>G6+H6+I6</f>
        <v>308</v>
      </c>
    </row>
    <row r="7" spans="1:11" ht="15.75">
      <c r="A7" s="6">
        <v>5</v>
      </c>
      <c r="B7" s="50" t="s">
        <v>352</v>
      </c>
      <c r="C7" s="48">
        <v>2012</v>
      </c>
      <c r="D7" s="49" t="s">
        <v>353</v>
      </c>
      <c r="E7" s="51" t="s">
        <v>354</v>
      </c>
      <c r="F7" s="11"/>
      <c r="G7" s="13"/>
      <c r="H7" s="13">
        <f>106</f>
        <v>106</v>
      </c>
      <c r="I7" s="13"/>
      <c r="J7" s="13"/>
      <c r="K7" s="12">
        <f>F7+G7+H7</f>
        <v>106</v>
      </c>
    </row>
    <row r="8" spans="1:11" ht="15.75">
      <c r="A8" s="6">
        <v>6</v>
      </c>
      <c r="B8" s="50" t="s">
        <v>138</v>
      </c>
      <c r="C8" s="48">
        <v>2013</v>
      </c>
      <c r="D8" s="49" t="s">
        <v>91</v>
      </c>
      <c r="E8" s="51" t="s">
        <v>92</v>
      </c>
      <c r="F8" s="11">
        <v>96</v>
      </c>
      <c r="G8" s="13"/>
      <c r="H8" s="13"/>
      <c r="I8" s="13"/>
      <c r="J8" s="13"/>
      <c r="K8" s="12">
        <f>F8+G8+H8</f>
        <v>96</v>
      </c>
    </row>
    <row r="9" spans="1:11" ht="15.75">
      <c r="A9" s="6"/>
      <c r="B9" s="103"/>
      <c r="C9" s="102"/>
      <c r="D9" s="88"/>
      <c r="E9" s="88"/>
      <c r="F9" s="11"/>
      <c r="G9" s="13"/>
      <c r="H9" s="13"/>
      <c r="I9" s="13"/>
      <c r="J9" s="13"/>
      <c r="K9" s="12"/>
    </row>
    <row r="10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23" spans="1:11">
      <c r="B23" s="8"/>
      <c r="C23" s="8"/>
      <c r="D23" s="8"/>
    </row>
    <row r="24" spans="1:11">
      <c r="B24" s="8"/>
      <c r="C24" s="8"/>
      <c r="D24" s="8"/>
      <c r="G24" s="8"/>
    </row>
    <row r="25" spans="1:11">
      <c r="B25" s="8"/>
      <c r="C25" s="8"/>
      <c r="D25" s="8"/>
      <c r="G25" s="8"/>
    </row>
    <row r="26" spans="1:11">
      <c r="B26" s="8"/>
      <c r="C26" s="8"/>
      <c r="D26" s="8"/>
      <c r="F26" s="8"/>
      <c r="G26" s="8"/>
    </row>
    <row r="27" spans="1:11">
      <c r="B27" s="8"/>
      <c r="C27" s="8"/>
      <c r="D27" s="8"/>
      <c r="F27" s="8"/>
      <c r="G27" s="8"/>
    </row>
  </sheetData>
  <sortState xmlns:xlrd2="http://schemas.microsoft.com/office/spreadsheetml/2017/richdata2" ref="A3:K8">
    <sortCondition descending="1" ref="K3:K8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0"/>
  <sheetViews>
    <sheetView topLeftCell="A3" zoomScaleNormal="100" workbookViewId="0">
      <selection activeCell="O14" sqref="O14"/>
    </sheetView>
  </sheetViews>
  <sheetFormatPr defaultRowHeight="15"/>
  <cols>
    <col min="2" max="2" width="19.140625" bestFit="1" customWidth="1"/>
    <col min="3" max="3" width="9.140625" style="36"/>
    <col min="4" max="4" width="16.7109375" customWidth="1"/>
    <col min="5" max="5" width="19.28515625" bestFit="1" customWidth="1"/>
    <col min="6" max="6" width="12.28515625" customWidth="1"/>
    <col min="7" max="7" width="10.7109375" customWidth="1"/>
    <col min="10" max="10" width="9.140625" style="8"/>
  </cols>
  <sheetData>
    <row r="1" spans="1:11" ht="23.25">
      <c r="A1" s="166" t="s">
        <v>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76.5">
      <c r="A2" s="5" t="s">
        <v>1</v>
      </c>
      <c r="B2" s="1"/>
      <c r="C2" s="3"/>
      <c r="D2" s="1"/>
      <c r="E2" s="1"/>
      <c r="F2" s="2" t="s">
        <v>113</v>
      </c>
      <c r="G2" s="2" t="s">
        <v>151</v>
      </c>
      <c r="H2" s="2" t="s">
        <v>248</v>
      </c>
      <c r="I2" s="4" t="s">
        <v>426</v>
      </c>
      <c r="J2" s="4" t="s">
        <v>474</v>
      </c>
      <c r="K2" s="7" t="s">
        <v>2</v>
      </c>
    </row>
    <row r="3" spans="1:11" s="8" customFormat="1" ht="15.75">
      <c r="A3" s="6">
        <v>1</v>
      </c>
      <c r="B3" s="86" t="s">
        <v>106</v>
      </c>
      <c r="C3" s="87">
        <v>2017</v>
      </c>
      <c r="D3" s="85" t="s">
        <v>20</v>
      </c>
      <c r="E3" s="88" t="s">
        <v>21</v>
      </c>
      <c r="F3" s="15">
        <v>117</v>
      </c>
      <c r="G3" s="15">
        <f>115</f>
        <v>115</v>
      </c>
      <c r="H3" s="15"/>
      <c r="I3" s="15">
        <f>109</f>
        <v>109</v>
      </c>
      <c r="J3" s="15">
        <f>112</f>
        <v>112</v>
      </c>
      <c r="K3" s="10">
        <f>F3+G3+J3</f>
        <v>344</v>
      </c>
    </row>
    <row r="4" spans="1:11" s="8" customFormat="1" ht="15.75">
      <c r="A4" s="6">
        <v>2</v>
      </c>
      <c r="B4" s="86" t="s">
        <v>168</v>
      </c>
      <c r="C4" s="87">
        <v>2017</v>
      </c>
      <c r="D4" s="85" t="s">
        <v>20</v>
      </c>
      <c r="E4" s="88" t="s">
        <v>21</v>
      </c>
      <c r="F4" s="15"/>
      <c r="G4" s="15">
        <v>107</v>
      </c>
      <c r="H4" s="15">
        <v>114</v>
      </c>
      <c r="I4" s="15">
        <f>105</f>
        <v>105</v>
      </c>
      <c r="J4" s="15">
        <f>108</f>
        <v>108</v>
      </c>
      <c r="K4" s="10">
        <f>G4+J4+H4</f>
        <v>329</v>
      </c>
    </row>
    <row r="5" spans="1:11" s="8" customFormat="1" ht="15.75">
      <c r="A5" s="6">
        <v>3</v>
      </c>
      <c r="B5" s="86" t="s">
        <v>344</v>
      </c>
      <c r="C5" s="87">
        <v>2018</v>
      </c>
      <c r="D5" s="85" t="s">
        <v>20</v>
      </c>
      <c r="E5" s="88" t="s">
        <v>21</v>
      </c>
      <c r="F5" s="15"/>
      <c r="G5" s="15"/>
      <c r="H5" s="15">
        <f>110</f>
        <v>110</v>
      </c>
      <c r="I5" s="15">
        <f>101</f>
        <v>101</v>
      </c>
      <c r="J5" s="15">
        <f>100</f>
        <v>100</v>
      </c>
      <c r="K5" s="10">
        <f>H5+I5+J5</f>
        <v>311</v>
      </c>
    </row>
    <row r="6" spans="1:11" s="8" customFormat="1" ht="15.75">
      <c r="A6" s="6">
        <v>4</v>
      </c>
      <c r="B6" s="86" t="s">
        <v>170</v>
      </c>
      <c r="C6" s="87" t="s">
        <v>141</v>
      </c>
      <c r="D6" s="85" t="s">
        <v>126</v>
      </c>
      <c r="E6" s="88" t="s">
        <v>167</v>
      </c>
      <c r="F6" s="15"/>
      <c r="G6" s="15">
        <v>99</v>
      </c>
      <c r="H6" s="15"/>
      <c r="I6" s="15">
        <f>97</f>
        <v>97</v>
      </c>
      <c r="J6" s="15">
        <f>96</f>
        <v>96</v>
      </c>
      <c r="K6" s="10">
        <f>G6+I6+J6</f>
        <v>292</v>
      </c>
    </row>
    <row r="7" spans="1:11" s="8" customFormat="1" ht="15.75">
      <c r="A7" s="6">
        <v>5</v>
      </c>
      <c r="B7" s="86" t="s">
        <v>171</v>
      </c>
      <c r="C7" s="87" t="s">
        <v>109</v>
      </c>
      <c r="D7" s="85" t="s">
        <v>126</v>
      </c>
      <c r="E7" s="88" t="s">
        <v>167</v>
      </c>
      <c r="F7" s="15"/>
      <c r="G7" s="15">
        <v>95</v>
      </c>
      <c r="H7" s="15"/>
      <c r="I7" s="15"/>
      <c r="J7" s="15">
        <f>104</f>
        <v>104</v>
      </c>
      <c r="K7" s="10">
        <f>G7+J7</f>
        <v>199</v>
      </c>
    </row>
    <row r="8" spans="1:11" s="8" customFormat="1" ht="15.75">
      <c r="A8" s="6">
        <v>6</v>
      </c>
      <c r="B8" s="86" t="s">
        <v>166</v>
      </c>
      <c r="C8" s="87" t="s">
        <v>141</v>
      </c>
      <c r="D8" s="85" t="s">
        <v>126</v>
      </c>
      <c r="E8" s="88" t="s">
        <v>167</v>
      </c>
      <c r="F8" s="15"/>
      <c r="G8" s="15">
        <v>111</v>
      </c>
      <c r="H8" s="15"/>
      <c r="I8" s="15"/>
      <c r="J8" s="15"/>
      <c r="K8" s="10">
        <f>F8+G8+H8+I8</f>
        <v>111</v>
      </c>
    </row>
    <row r="9" spans="1:11" s="8" customFormat="1" ht="15.75">
      <c r="A9" s="6">
        <v>7</v>
      </c>
      <c r="B9" s="86" t="s">
        <v>169</v>
      </c>
      <c r="C9" s="87">
        <v>2017</v>
      </c>
      <c r="D9" s="85" t="s">
        <v>91</v>
      </c>
      <c r="E9" s="88" t="s">
        <v>92</v>
      </c>
      <c r="F9" s="15"/>
      <c r="G9" s="15">
        <v>103</v>
      </c>
      <c r="H9" s="15"/>
      <c r="I9" s="15"/>
      <c r="J9" s="15"/>
      <c r="K9" s="10">
        <f>F9+G9+H9+I9</f>
        <v>103</v>
      </c>
    </row>
    <row r="10" spans="1:11" s="8" customFormat="1" ht="15.75">
      <c r="A10" s="6">
        <v>8</v>
      </c>
      <c r="B10" s="86" t="s">
        <v>140</v>
      </c>
      <c r="C10" s="87" t="s">
        <v>141</v>
      </c>
      <c r="D10" s="85" t="s">
        <v>126</v>
      </c>
      <c r="E10" s="88" t="s">
        <v>41</v>
      </c>
      <c r="F10" s="15">
        <v>93</v>
      </c>
      <c r="G10" s="15"/>
      <c r="H10" s="15"/>
      <c r="I10" s="15"/>
      <c r="J10" s="15"/>
      <c r="K10" s="10">
        <f>F10+G10+H10+I10</f>
        <v>93</v>
      </c>
    </row>
    <row r="11" spans="1:11" s="8" customFormat="1" ht="15.75">
      <c r="A11" s="63"/>
      <c r="B11" s="91"/>
      <c r="C11" s="172"/>
      <c r="D11" s="92"/>
      <c r="E11" s="173"/>
      <c r="F11" s="174"/>
      <c r="G11" s="174"/>
      <c r="H11" s="174"/>
      <c r="I11" s="174"/>
      <c r="J11" s="174"/>
      <c r="K11" s="66"/>
    </row>
    <row r="12" spans="1:11" s="8" customFormat="1" ht="15.75">
      <c r="A12" s="63"/>
      <c r="B12" s="91"/>
      <c r="C12" s="172"/>
      <c r="D12" s="92"/>
      <c r="E12" s="173"/>
      <c r="F12" s="174"/>
      <c r="G12" s="174"/>
      <c r="H12" s="174"/>
      <c r="I12" s="174"/>
      <c r="J12" s="174"/>
      <c r="K12" s="66"/>
    </row>
    <row r="13" spans="1:11" s="8" customFormat="1" ht="23.25">
      <c r="A13" s="166" t="s">
        <v>84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</row>
    <row r="14" spans="1:11" s="8" customFormat="1" ht="76.5">
      <c r="A14" s="5" t="s">
        <v>1</v>
      </c>
      <c r="B14" s="1"/>
      <c r="C14" s="3"/>
      <c r="D14" s="1"/>
      <c r="E14" s="1"/>
      <c r="F14" s="2" t="s">
        <v>113</v>
      </c>
      <c r="G14" s="2" t="s">
        <v>151</v>
      </c>
      <c r="H14" s="2" t="s">
        <v>248</v>
      </c>
      <c r="I14" s="4" t="s">
        <v>426</v>
      </c>
      <c r="J14" s="4" t="s">
        <v>474</v>
      </c>
      <c r="K14" s="7" t="s">
        <v>2</v>
      </c>
    </row>
    <row r="15" spans="1:11" s="8" customFormat="1" ht="15.75">
      <c r="A15" s="6">
        <v>1</v>
      </c>
      <c r="B15" s="86" t="s">
        <v>108</v>
      </c>
      <c r="C15" s="140" t="s">
        <v>109</v>
      </c>
      <c r="D15" s="86" t="s">
        <v>126</v>
      </c>
      <c r="E15" s="86" t="s">
        <v>41</v>
      </c>
      <c r="F15" s="15">
        <v>112</v>
      </c>
      <c r="G15" s="15">
        <f>100</f>
        <v>100</v>
      </c>
      <c r="H15" s="15">
        <f>109</f>
        <v>109</v>
      </c>
      <c r="I15" s="15">
        <f>106</f>
        <v>106</v>
      </c>
      <c r="J15" s="15">
        <f>106</f>
        <v>106</v>
      </c>
      <c r="K15" s="10">
        <f>F15+H15+I15</f>
        <v>327</v>
      </c>
    </row>
    <row r="16" spans="1:11" s="8" customFormat="1" ht="15.75">
      <c r="A16" s="6">
        <v>2</v>
      </c>
      <c r="B16" s="86" t="s">
        <v>110</v>
      </c>
      <c r="C16" s="140" t="s">
        <v>109</v>
      </c>
      <c r="D16" s="86" t="s">
        <v>126</v>
      </c>
      <c r="E16" s="86" t="s">
        <v>41</v>
      </c>
      <c r="F16" s="15">
        <v>104</v>
      </c>
      <c r="G16" s="15"/>
      <c r="H16" s="15">
        <f>105</f>
        <v>105</v>
      </c>
      <c r="I16" s="15">
        <v>98</v>
      </c>
      <c r="J16" s="15">
        <f>98</f>
        <v>98</v>
      </c>
      <c r="K16" s="10">
        <f>F16+H16+I16</f>
        <v>307</v>
      </c>
    </row>
    <row r="17" spans="1:20" s="8" customFormat="1" ht="15.75">
      <c r="A17" s="6">
        <v>3</v>
      </c>
      <c r="B17" s="86" t="s">
        <v>345</v>
      </c>
      <c r="C17" s="87">
        <v>2017</v>
      </c>
      <c r="D17" s="85" t="s">
        <v>346</v>
      </c>
      <c r="E17" s="86" t="s">
        <v>41</v>
      </c>
      <c r="F17" s="15"/>
      <c r="G17" s="15"/>
      <c r="H17" s="15">
        <f>97</f>
        <v>97</v>
      </c>
      <c r="I17" s="15"/>
      <c r="J17" s="15">
        <f>102</f>
        <v>102</v>
      </c>
      <c r="K17" s="10">
        <f>H17+J17</f>
        <v>199</v>
      </c>
    </row>
    <row r="18" spans="1:20" s="8" customFormat="1" ht="15.75">
      <c r="A18" s="6">
        <v>4</v>
      </c>
      <c r="B18" s="86" t="s">
        <v>481</v>
      </c>
      <c r="C18" s="87">
        <v>2017</v>
      </c>
      <c r="D18" s="85" t="s">
        <v>85</v>
      </c>
      <c r="E18" s="88" t="s">
        <v>361</v>
      </c>
      <c r="F18" s="15"/>
      <c r="G18" s="15"/>
      <c r="H18" s="15"/>
      <c r="I18" s="15">
        <v>102</v>
      </c>
      <c r="J18" s="15"/>
      <c r="K18" s="10">
        <f>I18</f>
        <v>102</v>
      </c>
    </row>
    <row r="19" spans="1:20" s="8" customFormat="1" ht="15.75">
      <c r="A19" s="6">
        <v>5</v>
      </c>
      <c r="B19" s="86" t="s">
        <v>139</v>
      </c>
      <c r="C19" s="140" t="s">
        <v>109</v>
      </c>
      <c r="D19" s="86" t="s">
        <v>126</v>
      </c>
      <c r="E19" s="86" t="s">
        <v>41</v>
      </c>
      <c r="F19" s="15">
        <v>100</v>
      </c>
      <c r="G19" s="15"/>
      <c r="H19" s="15"/>
      <c r="I19" s="15"/>
      <c r="J19" s="15"/>
      <c r="K19" s="10">
        <f>F19</f>
        <v>100</v>
      </c>
    </row>
    <row r="20" spans="1:20" s="8" customFormat="1">
      <c r="B20" s="36"/>
      <c r="C20" s="36"/>
      <c r="H20" s="36"/>
    </row>
    <row r="21" spans="1:20">
      <c r="A21" s="8"/>
      <c r="B21" s="36"/>
      <c r="D21" s="8"/>
      <c r="E21" s="8"/>
      <c r="F21" s="8"/>
      <c r="G21" s="8"/>
      <c r="H21" s="36"/>
      <c r="I21" s="8"/>
      <c r="K21" s="8"/>
      <c r="L21" s="8"/>
    </row>
    <row r="22" spans="1:20">
      <c r="A22" s="8"/>
      <c r="B22" s="36"/>
      <c r="D22" s="8"/>
      <c r="E22" s="8"/>
      <c r="F22" s="8"/>
      <c r="G22" s="8"/>
      <c r="H22" s="36"/>
      <c r="I22" s="8"/>
      <c r="K22" s="8"/>
      <c r="L22" s="8"/>
    </row>
    <row r="23" spans="1:20">
      <c r="A23" s="8"/>
      <c r="B23" s="36"/>
      <c r="D23" s="8"/>
      <c r="E23" s="8"/>
      <c r="F23" s="8"/>
      <c r="G23" s="8"/>
      <c r="H23" s="36"/>
      <c r="I23" s="8"/>
      <c r="K23" s="8"/>
      <c r="L23" s="8"/>
    </row>
    <row r="24" spans="1:20">
      <c r="A24" s="8"/>
      <c r="B24" s="36"/>
      <c r="D24" s="8"/>
      <c r="E24" s="8"/>
      <c r="F24" s="8"/>
      <c r="G24" s="8"/>
      <c r="H24" s="36"/>
      <c r="I24" s="8"/>
      <c r="K24" s="8"/>
      <c r="L24" s="8"/>
    </row>
    <row r="25" spans="1:20">
      <c r="A25" s="8"/>
      <c r="B25" s="36"/>
      <c r="D25" s="8"/>
      <c r="E25" s="8"/>
      <c r="F25" s="8"/>
      <c r="G25" s="8"/>
      <c r="H25" s="36"/>
      <c r="I25" s="8"/>
      <c r="K25" s="8"/>
      <c r="L25" s="8"/>
      <c r="P25" s="8"/>
      <c r="Q25" s="8"/>
      <c r="R25" s="8"/>
      <c r="S25" s="8"/>
      <c r="T25" s="8"/>
    </row>
    <row r="26" spans="1:20">
      <c r="A26" s="8"/>
      <c r="B26" s="36"/>
      <c r="D26" s="8"/>
      <c r="E26" s="8"/>
      <c r="F26" s="8"/>
      <c r="G26" s="8"/>
      <c r="H26" s="36"/>
      <c r="I26" s="8"/>
      <c r="K26" s="8"/>
      <c r="L26" s="8"/>
      <c r="P26" s="8"/>
      <c r="Q26" s="8"/>
      <c r="R26" s="8"/>
      <c r="S26" s="8"/>
      <c r="T26" s="8"/>
    </row>
    <row r="27" spans="1:20">
      <c r="A27" s="8"/>
      <c r="B27" s="36"/>
      <c r="D27" s="8"/>
      <c r="E27" s="8"/>
      <c r="F27" s="8"/>
      <c r="G27" s="8"/>
      <c r="H27" s="36"/>
      <c r="I27" s="8"/>
      <c r="K27" s="8"/>
      <c r="L27" s="8"/>
    </row>
    <row r="28" spans="1:20">
      <c r="A28" s="8"/>
      <c r="B28" s="36"/>
      <c r="D28" s="8"/>
      <c r="E28" s="8"/>
      <c r="F28" s="8"/>
      <c r="G28" s="8"/>
      <c r="H28" s="36"/>
      <c r="I28" s="8"/>
      <c r="K28" s="8"/>
      <c r="L28" s="8"/>
    </row>
    <row r="29" spans="1:20">
      <c r="A29" s="8"/>
      <c r="B29" s="36"/>
      <c r="D29" s="8"/>
      <c r="E29" s="8"/>
      <c r="F29" s="8"/>
      <c r="G29" s="8"/>
      <c r="H29" s="36"/>
      <c r="I29" s="8"/>
      <c r="K29" s="8"/>
      <c r="L29" s="8"/>
    </row>
    <row r="30" spans="1:20">
      <c r="A30" s="8"/>
      <c r="B30" s="36"/>
      <c r="D30" s="8"/>
      <c r="E30" s="8"/>
      <c r="F30" s="8"/>
      <c r="G30" s="8"/>
      <c r="H30" s="36"/>
      <c r="I30" s="8"/>
      <c r="K30" s="8"/>
      <c r="L30" s="8"/>
    </row>
  </sheetData>
  <sortState xmlns:xlrd2="http://schemas.microsoft.com/office/spreadsheetml/2017/richdata2" ref="A15:K19">
    <sortCondition descending="1" ref="K15:K19"/>
  </sortState>
  <mergeCells count="2">
    <mergeCell ref="A1:K1"/>
    <mergeCell ref="A13:K1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2"/>
  <sheetViews>
    <sheetView zoomScaleNormal="100" workbookViewId="0">
      <selection activeCell="A11" sqref="A11:A12"/>
    </sheetView>
  </sheetViews>
  <sheetFormatPr defaultRowHeight="15"/>
  <cols>
    <col min="2" max="2" width="25.140625" bestFit="1" customWidth="1"/>
    <col min="4" max="4" width="19.7109375" bestFit="1" customWidth="1"/>
    <col min="5" max="5" width="18.7109375" bestFit="1" customWidth="1"/>
    <col min="6" max="6" width="14.85546875" customWidth="1"/>
    <col min="7" max="7" width="10.85546875" customWidth="1"/>
  </cols>
  <sheetData>
    <row r="1" spans="1:11" ht="23.25">
      <c r="A1" s="166" t="s">
        <v>77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76.5">
      <c r="A2" s="5" t="s">
        <v>1</v>
      </c>
      <c r="B2" s="1"/>
      <c r="C2" s="1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</row>
    <row r="3" spans="1:11" ht="15.75">
      <c r="A3" s="6">
        <v>1</v>
      </c>
      <c r="B3" s="103" t="s">
        <v>369</v>
      </c>
      <c r="C3" s="102" t="s">
        <v>370</v>
      </c>
      <c r="D3" s="88" t="s">
        <v>85</v>
      </c>
      <c r="E3" s="88" t="s">
        <v>357</v>
      </c>
      <c r="F3" s="15"/>
      <c r="G3" s="15"/>
      <c r="H3" s="15">
        <f>133</f>
        <v>133</v>
      </c>
      <c r="I3" s="13">
        <f>109</f>
        <v>109</v>
      </c>
      <c r="J3" s="13"/>
      <c r="K3" s="10">
        <f>H3+I3</f>
        <v>242</v>
      </c>
    </row>
    <row r="4" spans="1:11" ht="15.75">
      <c r="A4" s="6">
        <v>2</v>
      </c>
      <c r="B4" s="86" t="s">
        <v>371</v>
      </c>
      <c r="C4" s="87">
        <v>2006</v>
      </c>
      <c r="D4" s="88" t="s">
        <v>85</v>
      </c>
      <c r="E4" s="85" t="s">
        <v>357</v>
      </c>
      <c r="F4" s="15"/>
      <c r="G4" s="15"/>
      <c r="H4" s="15">
        <f>113</f>
        <v>113</v>
      </c>
      <c r="I4" s="13">
        <f>105</f>
        <v>105</v>
      </c>
      <c r="J4" s="13"/>
      <c r="K4" s="10">
        <f>H4+I4</f>
        <v>218</v>
      </c>
    </row>
    <row r="5" spans="1:11" ht="15.75">
      <c r="A5" s="6">
        <v>3</v>
      </c>
      <c r="B5" s="89" t="s">
        <v>226</v>
      </c>
      <c r="C5" s="128" t="s">
        <v>227</v>
      </c>
      <c r="D5" s="129" t="s">
        <v>176</v>
      </c>
      <c r="E5" s="129" t="s">
        <v>189</v>
      </c>
      <c r="F5" s="15"/>
      <c r="G5" s="15">
        <f>103</f>
        <v>103</v>
      </c>
      <c r="H5" s="15">
        <f>109</f>
        <v>109</v>
      </c>
      <c r="I5" s="13"/>
      <c r="J5" s="13"/>
      <c r="K5" s="10">
        <f>G5+H5</f>
        <v>212</v>
      </c>
    </row>
    <row r="6" spans="1:11" ht="15.75">
      <c r="A6" s="6">
        <v>4</v>
      </c>
      <c r="B6" s="103" t="s">
        <v>372</v>
      </c>
      <c r="C6" s="102">
        <v>2007</v>
      </c>
      <c r="D6" s="88" t="s">
        <v>346</v>
      </c>
      <c r="E6" s="88" t="s">
        <v>41</v>
      </c>
      <c r="F6" s="15"/>
      <c r="G6" s="15"/>
      <c r="H6" s="15">
        <f>98</f>
        <v>98</v>
      </c>
      <c r="I6" s="13">
        <f>97</f>
        <v>97</v>
      </c>
      <c r="J6" s="13"/>
      <c r="K6" s="10">
        <f>G6+H6+I6</f>
        <v>195</v>
      </c>
    </row>
    <row r="7" spans="1:11" ht="15.75">
      <c r="A7" s="6">
        <v>5</v>
      </c>
      <c r="B7" s="86" t="s">
        <v>482</v>
      </c>
      <c r="C7" s="87" t="s">
        <v>377</v>
      </c>
      <c r="D7" s="88" t="s">
        <v>20</v>
      </c>
      <c r="E7" s="85" t="s">
        <v>21</v>
      </c>
      <c r="F7" s="15"/>
      <c r="G7" s="15"/>
      <c r="H7" s="15"/>
      <c r="I7" s="13">
        <f>101</f>
        <v>101</v>
      </c>
      <c r="J7" s="13"/>
      <c r="K7" s="10">
        <f>I7</f>
        <v>101</v>
      </c>
    </row>
    <row r="8" spans="1:11" ht="15.75">
      <c r="A8" s="6">
        <v>6</v>
      </c>
      <c r="B8" s="26" t="s">
        <v>228</v>
      </c>
      <c r="C8" s="132" t="s">
        <v>229</v>
      </c>
      <c r="D8" s="133" t="s">
        <v>126</v>
      </c>
      <c r="E8" s="133" t="s">
        <v>41</v>
      </c>
      <c r="F8" s="15"/>
      <c r="G8" s="15">
        <f>99</f>
        <v>99</v>
      </c>
      <c r="H8" s="15"/>
      <c r="I8" s="13"/>
      <c r="J8" s="13"/>
      <c r="K8" s="10">
        <f>G8+H8</f>
        <v>99</v>
      </c>
    </row>
    <row r="9" spans="1:11" ht="15.75">
      <c r="A9" s="6">
        <v>7</v>
      </c>
      <c r="B9" s="86" t="s">
        <v>373</v>
      </c>
      <c r="C9" s="87">
        <v>2007</v>
      </c>
      <c r="D9" s="88" t="s">
        <v>353</v>
      </c>
      <c r="E9" s="85" t="s">
        <v>354</v>
      </c>
      <c r="F9" s="15"/>
      <c r="G9" s="15"/>
      <c r="H9" s="15">
        <v>98</v>
      </c>
      <c r="I9" s="13"/>
      <c r="J9" s="13"/>
      <c r="K9" s="10">
        <f>G9+H9</f>
        <v>98</v>
      </c>
    </row>
    <row r="10" spans="1:11" ht="15.75">
      <c r="A10" s="6">
        <v>8</v>
      </c>
      <c r="B10" s="86" t="s">
        <v>556</v>
      </c>
      <c r="C10" s="87" t="s">
        <v>445</v>
      </c>
      <c r="D10" s="88" t="s">
        <v>554</v>
      </c>
      <c r="E10" s="85" t="s">
        <v>555</v>
      </c>
      <c r="F10" s="15"/>
      <c r="G10" s="15"/>
      <c r="H10" s="15"/>
      <c r="I10" s="13"/>
      <c r="J10" s="13">
        <f>98</f>
        <v>98</v>
      </c>
      <c r="K10" s="10">
        <f>J10</f>
        <v>98</v>
      </c>
    </row>
    <row r="11" spans="1:11" ht="15.75">
      <c r="A11" s="6">
        <v>9</v>
      </c>
      <c r="B11" s="86" t="s">
        <v>374</v>
      </c>
      <c r="C11" s="87" t="s">
        <v>375</v>
      </c>
      <c r="D11" s="88" t="s">
        <v>353</v>
      </c>
      <c r="E11" s="85" t="s">
        <v>354</v>
      </c>
      <c r="F11" s="15"/>
      <c r="G11" s="15"/>
      <c r="H11" s="15">
        <v>90</v>
      </c>
      <c r="I11" s="13"/>
      <c r="J11" s="13"/>
      <c r="K11" s="10">
        <f>G11+H11</f>
        <v>90</v>
      </c>
    </row>
    <row r="12" spans="1:11" ht="15.75">
      <c r="A12" s="6">
        <v>9</v>
      </c>
      <c r="B12" s="86" t="s">
        <v>376</v>
      </c>
      <c r="C12" s="87" t="s">
        <v>377</v>
      </c>
      <c r="D12" s="88" t="s">
        <v>378</v>
      </c>
      <c r="E12" s="85" t="s">
        <v>174</v>
      </c>
      <c r="F12" s="15"/>
      <c r="G12" s="15"/>
      <c r="H12" s="15">
        <v>90</v>
      </c>
      <c r="I12" s="13"/>
      <c r="J12" s="13"/>
      <c r="K12" s="10">
        <f>G12+H12</f>
        <v>90</v>
      </c>
    </row>
  </sheetData>
  <sortState xmlns:xlrd2="http://schemas.microsoft.com/office/spreadsheetml/2017/richdata2" ref="A3:K12">
    <sortCondition descending="1" ref="K3:K12"/>
  </sortState>
  <mergeCells count="1">
    <mergeCell ref="A1:K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2"/>
  <sheetViews>
    <sheetView topLeftCell="C1" zoomScaleNormal="100" workbookViewId="0">
      <selection activeCell="C23" sqref="A23:XFD24"/>
    </sheetView>
  </sheetViews>
  <sheetFormatPr defaultRowHeight="15"/>
  <cols>
    <col min="2" max="2" width="34.7109375" bestFit="1" customWidth="1"/>
    <col min="3" max="3" width="9.140625" style="36"/>
    <col min="4" max="4" width="25" bestFit="1" customWidth="1"/>
    <col min="5" max="5" width="18.7109375" bestFit="1" customWidth="1"/>
    <col min="6" max="6" width="12.42578125" customWidth="1"/>
    <col min="7" max="7" width="10.85546875" customWidth="1"/>
  </cols>
  <sheetData>
    <row r="1" spans="1:11" ht="23.25">
      <c r="A1" s="166" t="s">
        <v>46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76.5">
      <c r="A2" s="5" t="s">
        <v>1</v>
      </c>
      <c r="B2" s="1"/>
      <c r="C2" s="3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</row>
    <row r="3" spans="1:11" s="8" customFormat="1" ht="15.75">
      <c r="A3" s="6">
        <v>1</v>
      </c>
      <c r="B3" s="103" t="s">
        <v>101</v>
      </c>
      <c r="C3" s="140" t="s">
        <v>230</v>
      </c>
      <c r="D3" s="86" t="s">
        <v>20</v>
      </c>
      <c r="E3" s="86" t="s">
        <v>21</v>
      </c>
      <c r="F3" s="15">
        <v>102</v>
      </c>
      <c r="G3" s="15">
        <v>109</v>
      </c>
      <c r="H3" s="15"/>
      <c r="I3" s="13"/>
      <c r="J3" s="13">
        <f>106</f>
        <v>106</v>
      </c>
      <c r="K3" s="10">
        <f>F3+G3+J3</f>
        <v>317</v>
      </c>
    </row>
    <row r="4" spans="1:11" s="8" customFormat="1" ht="15.75">
      <c r="A4" s="6">
        <v>2</v>
      </c>
      <c r="B4" s="86" t="s">
        <v>143</v>
      </c>
      <c r="C4" s="140" t="s">
        <v>144</v>
      </c>
      <c r="D4" s="86" t="s">
        <v>126</v>
      </c>
      <c r="E4" s="86" t="s">
        <v>41</v>
      </c>
      <c r="F4" s="15">
        <v>98</v>
      </c>
      <c r="G4" s="15">
        <v>105</v>
      </c>
      <c r="H4" s="15">
        <f>96</f>
        <v>96</v>
      </c>
      <c r="I4" s="13">
        <f>97</f>
        <v>97</v>
      </c>
      <c r="J4" s="13">
        <f>98</f>
        <v>98</v>
      </c>
      <c r="K4" s="10">
        <f>F4+G4+J4</f>
        <v>301</v>
      </c>
    </row>
    <row r="5" spans="1:11" s="8" customFormat="1" ht="15.75">
      <c r="A5" s="6">
        <v>3</v>
      </c>
      <c r="B5" s="26" t="s">
        <v>234</v>
      </c>
      <c r="C5" s="87">
        <v>2011</v>
      </c>
      <c r="D5" s="129" t="s">
        <v>176</v>
      </c>
      <c r="E5" s="129" t="s">
        <v>189</v>
      </c>
      <c r="F5" s="15"/>
      <c r="G5" s="15">
        <v>97</v>
      </c>
      <c r="H5" s="15">
        <f>108</f>
        <v>108</v>
      </c>
      <c r="I5" s="13"/>
      <c r="J5" s="13"/>
      <c r="K5" s="10">
        <f>F5+G5+H5</f>
        <v>205</v>
      </c>
    </row>
    <row r="6" spans="1:11" s="8" customFormat="1" ht="15.75">
      <c r="A6" s="6">
        <v>4</v>
      </c>
      <c r="B6" s="26" t="s">
        <v>233</v>
      </c>
      <c r="C6" s="87">
        <v>2011</v>
      </c>
      <c r="D6" s="129" t="s">
        <v>176</v>
      </c>
      <c r="E6" s="129" t="s">
        <v>189</v>
      </c>
      <c r="F6" s="15"/>
      <c r="G6" s="15">
        <v>101</v>
      </c>
      <c r="H6" s="15">
        <f>100</f>
        <v>100</v>
      </c>
      <c r="I6" s="13"/>
      <c r="J6" s="13"/>
      <c r="K6" s="10">
        <f>F6+G6+H6</f>
        <v>201</v>
      </c>
    </row>
    <row r="7" spans="1:11" s="8" customFormat="1" ht="15.75">
      <c r="A7" s="6">
        <v>5</v>
      </c>
      <c r="B7" s="26" t="s">
        <v>483</v>
      </c>
      <c r="C7" s="87" t="s">
        <v>484</v>
      </c>
      <c r="D7" s="129" t="s">
        <v>112</v>
      </c>
      <c r="E7" s="129" t="s">
        <v>145</v>
      </c>
      <c r="F7" s="15"/>
      <c r="G7" s="15"/>
      <c r="H7" s="15"/>
      <c r="I7" s="13">
        <v>109</v>
      </c>
      <c r="J7" s="13"/>
      <c r="K7" s="10">
        <f>I7</f>
        <v>109</v>
      </c>
    </row>
    <row r="8" spans="1:11" s="8" customFormat="1" ht="15.75">
      <c r="A8" s="6">
        <v>6</v>
      </c>
      <c r="B8" s="26" t="s">
        <v>485</v>
      </c>
      <c r="C8" s="87" t="s">
        <v>486</v>
      </c>
      <c r="D8" s="129" t="s">
        <v>112</v>
      </c>
      <c r="E8" s="129" t="s">
        <v>145</v>
      </c>
      <c r="F8" s="15"/>
      <c r="G8" s="15"/>
      <c r="H8" s="15"/>
      <c r="I8" s="13">
        <v>105</v>
      </c>
      <c r="J8" s="13"/>
      <c r="K8" s="10">
        <f>I8</f>
        <v>105</v>
      </c>
    </row>
    <row r="9" spans="1:11" s="8" customFormat="1" ht="15.75">
      <c r="A9" s="6">
        <v>7</v>
      </c>
      <c r="B9" s="26" t="s">
        <v>553</v>
      </c>
      <c r="C9" s="140">
        <v>2011</v>
      </c>
      <c r="D9" s="49" t="s">
        <v>554</v>
      </c>
      <c r="E9" s="21" t="s">
        <v>555</v>
      </c>
      <c r="F9" s="15"/>
      <c r="G9" s="15"/>
      <c r="H9" s="15"/>
      <c r="I9" s="13"/>
      <c r="J9" s="13">
        <f>102</f>
        <v>102</v>
      </c>
      <c r="K9" s="10">
        <f>J9</f>
        <v>102</v>
      </c>
    </row>
    <row r="10" spans="1:11" s="8" customFormat="1" ht="15.75">
      <c r="A10" s="6">
        <v>8</v>
      </c>
      <c r="B10" s="26" t="s">
        <v>487</v>
      </c>
      <c r="C10" s="87">
        <v>2010</v>
      </c>
      <c r="D10" s="129" t="s">
        <v>346</v>
      </c>
      <c r="E10" s="129" t="s">
        <v>41</v>
      </c>
      <c r="F10" s="15"/>
      <c r="G10" s="15"/>
      <c r="H10" s="15"/>
      <c r="I10" s="13">
        <v>101</v>
      </c>
      <c r="J10" s="13"/>
      <c r="K10" s="10">
        <f>I10</f>
        <v>101</v>
      </c>
    </row>
    <row r="11" spans="1:11" s="8" customFormat="1" ht="15.75">
      <c r="A11" s="6"/>
      <c r="B11" s="26"/>
      <c r="C11" s="140"/>
      <c r="D11" s="49"/>
      <c r="E11" s="21"/>
      <c r="F11" s="15"/>
      <c r="G11" s="15"/>
      <c r="H11" s="15"/>
      <c r="I11" s="13"/>
      <c r="J11" s="13"/>
      <c r="K11" s="10"/>
    </row>
    <row r="12" spans="1:11" s="8" customFormat="1">
      <c r="C12" s="36"/>
    </row>
    <row r="13" spans="1:11" ht="23.25">
      <c r="A13" s="166" t="s">
        <v>47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</row>
    <row r="14" spans="1:11" ht="76.5">
      <c r="A14" s="5" t="s">
        <v>1</v>
      </c>
      <c r="B14" s="1"/>
      <c r="C14" s="3"/>
      <c r="D14" s="1"/>
      <c r="E14" s="1"/>
      <c r="F14" s="2" t="s">
        <v>113</v>
      </c>
      <c r="G14" s="2" t="s">
        <v>151</v>
      </c>
      <c r="H14" s="4" t="s">
        <v>248</v>
      </c>
      <c r="I14" s="4" t="s">
        <v>426</v>
      </c>
      <c r="J14" s="4" t="s">
        <v>474</v>
      </c>
      <c r="K14" s="7" t="s">
        <v>2</v>
      </c>
    </row>
    <row r="15" spans="1:11" ht="15.75">
      <c r="A15" s="6">
        <v>1</v>
      </c>
      <c r="B15" s="26" t="s">
        <v>142</v>
      </c>
      <c r="C15" s="164" t="s">
        <v>125</v>
      </c>
      <c r="D15" s="133" t="s">
        <v>126</v>
      </c>
      <c r="E15" s="133" t="s">
        <v>41</v>
      </c>
      <c r="F15" s="15"/>
      <c r="G15" s="15">
        <v>103</v>
      </c>
      <c r="H15" s="15">
        <f>137</f>
        <v>137</v>
      </c>
      <c r="I15" s="13">
        <v>109</v>
      </c>
      <c r="J15" s="13">
        <f>106</f>
        <v>106</v>
      </c>
      <c r="K15" s="10">
        <f>H15+I15+J15</f>
        <v>352</v>
      </c>
    </row>
    <row r="16" spans="1:11" ht="15.75">
      <c r="A16" s="6">
        <v>2</v>
      </c>
      <c r="B16" s="50" t="s">
        <v>488</v>
      </c>
      <c r="C16" s="140" t="s">
        <v>489</v>
      </c>
      <c r="D16" s="49" t="s">
        <v>346</v>
      </c>
      <c r="E16" s="20" t="s">
        <v>41</v>
      </c>
      <c r="F16" s="15"/>
      <c r="G16" s="15"/>
      <c r="H16" s="15"/>
      <c r="I16" s="13">
        <v>105</v>
      </c>
      <c r="J16" s="13">
        <f>102</f>
        <v>102</v>
      </c>
      <c r="K16" s="10">
        <f>I16+J16</f>
        <v>207</v>
      </c>
    </row>
    <row r="17" spans="1:11" ht="15.75">
      <c r="A17" s="6">
        <v>3</v>
      </c>
      <c r="B17" s="49" t="s">
        <v>231</v>
      </c>
      <c r="C17" s="165" t="s">
        <v>232</v>
      </c>
      <c r="D17" s="127" t="s">
        <v>173</v>
      </c>
      <c r="E17" s="127" t="s">
        <v>174</v>
      </c>
      <c r="F17" s="15"/>
      <c r="G17" s="15">
        <v>99</v>
      </c>
      <c r="H17" s="15">
        <f>106</f>
        <v>106</v>
      </c>
      <c r="I17" s="13"/>
      <c r="J17" s="13"/>
      <c r="K17" s="10">
        <f>F17+G17+H17</f>
        <v>205</v>
      </c>
    </row>
    <row r="18" spans="1:11" ht="15.75">
      <c r="A18" s="6">
        <v>4</v>
      </c>
      <c r="B18" s="26" t="s">
        <v>490</v>
      </c>
      <c r="C18" s="140" t="s">
        <v>440</v>
      </c>
      <c r="D18" s="49" t="s">
        <v>346</v>
      </c>
      <c r="E18" s="20" t="s">
        <v>41</v>
      </c>
      <c r="F18" s="15"/>
      <c r="G18" s="15"/>
      <c r="H18" s="15"/>
      <c r="I18" s="13">
        <v>101</v>
      </c>
      <c r="J18" s="13"/>
      <c r="K18" s="10">
        <f>I18</f>
        <v>101</v>
      </c>
    </row>
    <row r="19" spans="1:11" ht="15.75">
      <c r="A19" s="6">
        <v>5</v>
      </c>
      <c r="B19" s="50" t="s">
        <v>491</v>
      </c>
      <c r="C19" s="140" t="s">
        <v>489</v>
      </c>
      <c r="D19" s="50" t="s">
        <v>346</v>
      </c>
      <c r="E19" s="50" t="s">
        <v>41</v>
      </c>
      <c r="F19" s="15"/>
      <c r="G19" s="15"/>
      <c r="H19" s="15"/>
      <c r="I19" s="13">
        <v>97</v>
      </c>
      <c r="J19" s="13"/>
      <c r="K19" s="10">
        <f>I19</f>
        <v>97</v>
      </c>
    </row>
    <row r="20" spans="1:11" ht="15.75">
      <c r="A20" s="6">
        <v>6</v>
      </c>
      <c r="B20" s="50" t="s">
        <v>379</v>
      </c>
      <c r="C20" s="140" t="s">
        <v>380</v>
      </c>
      <c r="D20" s="49" t="s">
        <v>378</v>
      </c>
      <c r="E20" s="20" t="s">
        <v>174</v>
      </c>
      <c r="F20" s="15"/>
      <c r="G20" s="15"/>
      <c r="H20" s="15">
        <f>89</f>
        <v>89</v>
      </c>
      <c r="I20" s="13"/>
      <c r="J20" s="13"/>
      <c r="K20" s="10">
        <f>F20+G20+H20</f>
        <v>89</v>
      </c>
    </row>
    <row r="21" spans="1:11" ht="15.75">
      <c r="A21" s="6">
        <v>7</v>
      </c>
      <c r="B21" s="50" t="s">
        <v>381</v>
      </c>
      <c r="C21" s="140" t="s">
        <v>382</v>
      </c>
      <c r="D21" s="49" t="s">
        <v>378</v>
      </c>
      <c r="E21" s="20" t="s">
        <v>174</v>
      </c>
      <c r="F21" s="15"/>
      <c r="G21" s="15"/>
      <c r="H21" s="15">
        <f>89</f>
        <v>89</v>
      </c>
      <c r="I21" s="13"/>
      <c r="J21" s="13"/>
      <c r="K21" s="10">
        <f>F21+G21+H21</f>
        <v>89</v>
      </c>
    </row>
    <row r="22" spans="1:11" ht="15.75">
      <c r="A22" s="6"/>
      <c r="B22" s="50"/>
      <c r="C22" s="140"/>
      <c r="D22" s="49"/>
      <c r="E22" s="20"/>
      <c r="F22" s="15"/>
      <c r="G22" s="15"/>
      <c r="H22" s="15"/>
      <c r="I22" s="13"/>
      <c r="J22" s="13"/>
      <c r="K22" s="10"/>
    </row>
  </sheetData>
  <sortState xmlns:xlrd2="http://schemas.microsoft.com/office/spreadsheetml/2017/richdata2" ref="A15:K21">
    <sortCondition descending="1" ref="K15:K21"/>
  </sortState>
  <mergeCells count="2">
    <mergeCell ref="A1:K1"/>
    <mergeCell ref="A13:K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4"/>
  <sheetViews>
    <sheetView zoomScaleNormal="100" workbookViewId="0">
      <selection activeCell="A15" sqref="A15:XFD39"/>
    </sheetView>
  </sheetViews>
  <sheetFormatPr defaultRowHeight="15"/>
  <cols>
    <col min="2" max="2" width="31.85546875" bestFit="1" customWidth="1"/>
    <col min="3" max="3" width="9.140625" style="36"/>
    <col min="4" max="4" width="12.28515625" bestFit="1" customWidth="1"/>
    <col min="5" max="5" width="15.140625" bestFit="1" customWidth="1"/>
    <col min="6" max="6" width="12.85546875" customWidth="1"/>
    <col min="7" max="7" width="10.42578125" customWidth="1"/>
  </cols>
  <sheetData>
    <row r="1" spans="1:11" ht="23.25">
      <c r="A1" s="166" t="s">
        <v>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76.5">
      <c r="A2" s="5" t="s">
        <v>1</v>
      </c>
      <c r="B2" s="1"/>
      <c r="C2" s="3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</row>
    <row r="3" spans="1:11" ht="15.75">
      <c r="A3" s="5">
        <v>1</v>
      </c>
      <c r="B3" s="86" t="s">
        <v>71</v>
      </c>
      <c r="C3" s="140">
        <v>2012</v>
      </c>
      <c r="D3" s="86" t="s">
        <v>20</v>
      </c>
      <c r="E3" s="86" t="s">
        <v>21</v>
      </c>
      <c r="F3" s="13">
        <v>112</v>
      </c>
      <c r="G3" s="13">
        <f>103</f>
        <v>103</v>
      </c>
      <c r="H3" s="13">
        <f>111</f>
        <v>111</v>
      </c>
      <c r="I3" s="13">
        <f>121</f>
        <v>121</v>
      </c>
      <c r="J3" s="13">
        <f>115</f>
        <v>115</v>
      </c>
      <c r="K3" s="17">
        <f>F3+I3+J3</f>
        <v>348</v>
      </c>
    </row>
    <row r="4" spans="1:11" ht="15.75">
      <c r="A4" s="5">
        <v>2</v>
      </c>
      <c r="B4" s="86" t="s">
        <v>384</v>
      </c>
      <c r="C4" s="140" t="s">
        <v>388</v>
      </c>
      <c r="D4" s="86" t="s">
        <v>20</v>
      </c>
      <c r="E4" s="86" t="s">
        <v>21</v>
      </c>
      <c r="F4" s="13">
        <v>108</v>
      </c>
      <c r="G4" s="13"/>
      <c r="H4" s="13">
        <f>103</f>
        <v>103</v>
      </c>
      <c r="I4" s="13">
        <f>113</f>
        <v>113</v>
      </c>
      <c r="J4" s="13">
        <f>107</f>
        <v>107</v>
      </c>
      <c r="K4" s="17">
        <f>F4+I4+J4</f>
        <v>328</v>
      </c>
    </row>
    <row r="5" spans="1:11" ht="15.75">
      <c r="A5" s="5">
        <v>3</v>
      </c>
      <c r="B5" s="86" t="s">
        <v>385</v>
      </c>
      <c r="C5" s="87">
        <v>2015</v>
      </c>
      <c r="D5" s="86" t="s">
        <v>20</v>
      </c>
      <c r="E5" s="86" t="s">
        <v>21</v>
      </c>
      <c r="F5" s="13"/>
      <c r="G5" s="13"/>
      <c r="H5" s="13">
        <f>99</f>
        <v>99</v>
      </c>
      <c r="I5" s="13">
        <f>109</f>
        <v>109</v>
      </c>
      <c r="J5" s="13">
        <f>111</f>
        <v>111</v>
      </c>
      <c r="K5" s="17">
        <f>H5+I5+J5</f>
        <v>319</v>
      </c>
    </row>
    <row r="6" spans="1:11" ht="15.75">
      <c r="A6" s="5">
        <v>4</v>
      </c>
      <c r="B6" s="86" t="s">
        <v>235</v>
      </c>
      <c r="C6" s="140">
        <v>2012</v>
      </c>
      <c r="D6" s="86" t="s">
        <v>20</v>
      </c>
      <c r="E6" s="86" t="s">
        <v>21</v>
      </c>
      <c r="F6" s="13"/>
      <c r="G6" s="13">
        <f>99</f>
        <v>99</v>
      </c>
      <c r="H6" s="13"/>
      <c r="I6" s="13">
        <f>97</f>
        <v>97</v>
      </c>
      <c r="J6" s="13">
        <f>103</f>
        <v>103</v>
      </c>
      <c r="K6" s="17">
        <f>G6+I6+J6</f>
        <v>299</v>
      </c>
    </row>
    <row r="7" spans="1:11" ht="15.75">
      <c r="A7" s="5">
        <v>5</v>
      </c>
      <c r="B7" s="86" t="s">
        <v>386</v>
      </c>
      <c r="C7" s="87" t="s">
        <v>387</v>
      </c>
      <c r="D7" s="86" t="s">
        <v>346</v>
      </c>
      <c r="E7" s="86" t="s">
        <v>41</v>
      </c>
      <c r="F7" s="13"/>
      <c r="G7" s="13"/>
      <c r="H7" s="13">
        <f>95</f>
        <v>95</v>
      </c>
      <c r="I7" s="13">
        <f>93</f>
        <v>93</v>
      </c>
      <c r="J7" s="13">
        <f>95</f>
        <v>95</v>
      </c>
      <c r="K7" s="17">
        <f>H7+I7+J7</f>
        <v>283</v>
      </c>
    </row>
    <row r="8" spans="1:11" ht="15.75">
      <c r="A8" s="5">
        <v>6</v>
      </c>
      <c r="B8" s="86" t="s">
        <v>492</v>
      </c>
      <c r="C8" s="87" t="s">
        <v>480</v>
      </c>
      <c r="D8" s="86" t="s">
        <v>176</v>
      </c>
      <c r="E8" s="86" t="s">
        <v>177</v>
      </c>
      <c r="F8" s="13"/>
      <c r="G8" s="13"/>
      <c r="H8" s="13"/>
      <c r="I8" s="13">
        <f>117</f>
        <v>117</v>
      </c>
      <c r="J8" s="13"/>
      <c r="K8" s="17">
        <f>H8+I8</f>
        <v>117</v>
      </c>
    </row>
    <row r="9" spans="1:11" ht="15.75">
      <c r="A9" s="5">
        <v>7</v>
      </c>
      <c r="B9" s="86" t="s">
        <v>383</v>
      </c>
      <c r="C9" s="87">
        <v>2012</v>
      </c>
      <c r="D9" s="86" t="s">
        <v>378</v>
      </c>
      <c r="E9" s="86" t="s">
        <v>174</v>
      </c>
      <c r="F9" s="13"/>
      <c r="G9" s="13"/>
      <c r="H9" s="13">
        <f>107</f>
        <v>107</v>
      </c>
      <c r="I9" s="13"/>
      <c r="J9" s="13"/>
      <c r="K9" s="17">
        <f>F9+G9+H9</f>
        <v>107</v>
      </c>
    </row>
    <row r="10" spans="1:11" ht="15.75">
      <c r="A10" s="5">
        <v>8</v>
      </c>
      <c r="B10" s="86" t="s">
        <v>493</v>
      </c>
      <c r="C10" s="87" t="s">
        <v>480</v>
      </c>
      <c r="D10" s="86" t="s">
        <v>176</v>
      </c>
      <c r="E10" s="86" t="s">
        <v>177</v>
      </c>
      <c r="F10" s="13"/>
      <c r="G10" s="13"/>
      <c r="H10" s="13"/>
      <c r="I10" s="13">
        <f>105</f>
        <v>105</v>
      </c>
      <c r="J10" s="13"/>
      <c r="K10" s="17">
        <f>H10+I10</f>
        <v>105</v>
      </c>
    </row>
    <row r="11" spans="1:11" ht="15.75">
      <c r="A11" s="5">
        <v>9</v>
      </c>
      <c r="B11" s="86" t="s">
        <v>494</v>
      </c>
      <c r="C11" s="87" t="s">
        <v>495</v>
      </c>
      <c r="D11" s="86" t="s">
        <v>20</v>
      </c>
      <c r="E11" s="86" t="s">
        <v>21</v>
      </c>
      <c r="F11" s="13"/>
      <c r="G11" s="13"/>
      <c r="H11" s="13"/>
      <c r="I11" s="13">
        <f>101</f>
        <v>101</v>
      </c>
      <c r="J11" s="13"/>
      <c r="K11" s="17">
        <f>H11+I11</f>
        <v>101</v>
      </c>
    </row>
    <row r="12" spans="1:11" ht="15.75">
      <c r="A12" s="5">
        <v>10</v>
      </c>
      <c r="B12" s="86" t="s">
        <v>95</v>
      </c>
      <c r="C12" s="140" t="s">
        <v>96</v>
      </c>
      <c r="D12" s="86" t="s">
        <v>20</v>
      </c>
      <c r="E12" s="86" t="s">
        <v>21</v>
      </c>
      <c r="F12" s="13">
        <v>100</v>
      </c>
      <c r="G12" s="13"/>
      <c r="H12" s="13"/>
      <c r="I12" s="13"/>
      <c r="J12" s="13"/>
      <c r="K12" s="17">
        <f>F12+G12+H12</f>
        <v>100</v>
      </c>
    </row>
    <row r="13" spans="1:11" ht="15.75">
      <c r="A13" s="5">
        <v>11</v>
      </c>
      <c r="B13" s="86" t="s">
        <v>552</v>
      </c>
      <c r="C13" s="87">
        <v>2015</v>
      </c>
      <c r="D13" s="86" t="s">
        <v>346</v>
      </c>
      <c r="E13" s="86" t="s">
        <v>41</v>
      </c>
      <c r="F13" s="13"/>
      <c r="G13" s="13"/>
      <c r="H13" s="13"/>
      <c r="I13" s="13"/>
      <c r="J13" s="13">
        <f>95</f>
        <v>95</v>
      </c>
      <c r="K13" s="17">
        <f>H13+J13</f>
        <v>95</v>
      </c>
    </row>
    <row r="14" spans="1:11" ht="15.75">
      <c r="A14" s="5"/>
      <c r="B14" s="86"/>
      <c r="C14" s="87"/>
      <c r="D14" s="86"/>
      <c r="E14" s="86"/>
      <c r="F14" s="13"/>
      <c r="G14" s="13"/>
      <c r="H14" s="13"/>
      <c r="I14" s="13"/>
      <c r="J14" s="13"/>
      <c r="K14" s="17">
        <f>F14+G14+H14</f>
        <v>0</v>
      </c>
    </row>
  </sheetData>
  <sortState xmlns:xlrd2="http://schemas.microsoft.com/office/spreadsheetml/2017/richdata2" ref="A4:K13">
    <sortCondition descending="1" ref="K3:K13"/>
  </sortState>
  <mergeCells count="1">
    <mergeCell ref="A1:K1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7"/>
  <sheetViews>
    <sheetView workbookViewId="0">
      <selection activeCell="K4" sqref="K3:K4"/>
    </sheetView>
  </sheetViews>
  <sheetFormatPr defaultRowHeight="15"/>
  <cols>
    <col min="2" max="2" width="42" customWidth="1"/>
    <col min="3" max="3" width="9.140625" style="105"/>
    <col min="4" max="4" width="19.140625" bestFit="1" customWidth="1"/>
    <col min="5" max="5" width="19.28515625" bestFit="1" customWidth="1"/>
    <col min="6" max="6" width="12.42578125" customWidth="1"/>
    <col min="7" max="7" width="10.5703125" customWidth="1"/>
    <col min="10" max="10" width="9.140625" style="8"/>
  </cols>
  <sheetData>
    <row r="1" spans="1:16" ht="23.25">
      <c r="A1" s="166" t="s">
        <v>28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6" ht="76.5">
      <c r="A2" s="5" t="s">
        <v>1</v>
      </c>
      <c r="B2" s="1"/>
      <c r="C2" s="100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</row>
    <row r="3" spans="1:16" ht="15.75">
      <c r="A3" s="5">
        <v>1</v>
      </c>
      <c r="B3" s="96" t="s">
        <v>498</v>
      </c>
      <c r="C3" s="99">
        <v>2017</v>
      </c>
      <c r="D3" s="96" t="s">
        <v>20</v>
      </c>
      <c r="E3" s="96" t="s">
        <v>21</v>
      </c>
      <c r="F3" s="11"/>
      <c r="G3" s="13"/>
      <c r="H3" s="13"/>
      <c r="I3" s="13">
        <f>103</f>
        <v>103</v>
      </c>
      <c r="J3" s="13">
        <f>103</f>
        <v>103</v>
      </c>
      <c r="K3" s="17">
        <f>I3+J3</f>
        <v>206</v>
      </c>
      <c r="L3" s="28"/>
    </row>
    <row r="4" spans="1:16" ht="15.75">
      <c r="A4" s="5">
        <v>2</v>
      </c>
      <c r="B4" s="96" t="s">
        <v>497</v>
      </c>
      <c r="C4" s="99" t="s">
        <v>496</v>
      </c>
      <c r="D4" s="96" t="s">
        <v>346</v>
      </c>
      <c r="E4" s="96" t="s">
        <v>167</v>
      </c>
      <c r="F4" s="11"/>
      <c r="G4" s="13"/>
      <c r="H4" s="13"/>
      <c r="I4" s="13">
        <f>99</f>
        <v>99</v>
      </c>
      <c r="J4" s="13">
        <f>99</f>
        <v>99</v>
      </c>
      <c r="K4" s="17">
        <f>I4+J4</f>
        <v>198</v>
      </c>
      <c r="L4" s="42"/>
      <c r="M4" s="28"/>
      <c r="N4" s="28"/>
      <c r="O4" s="28"/>
      <c r="P4" s="28"/>
    </row>
    <row r="5" spans="1:16">
      <c r="I5" s="28"/>
      <c r="J5" s="28"/>
      <c r="K5" s="39"/>
      <c r="L5" s="43"/>
      <c r="M5" s="28"/>
      <c r="N5" s="28"/>
      <c r="O5" s="28"/>
      <c r="P5" s="28"/>
    </row>
    <row r="6" spans="1:16">
      <c r="I6" s="28"/>
      <c r="J6" s="28"/>
      <c r="K6" s="28"/>
      <c r="L6" s="28"/>
      <c r="M6" s="28"/>
      <c r="N6" s="28"/>
      <c r="O6" s="28"/>
      <c r="P6" s="28"/>
    </row>
    <row r="7" spans="1:16">
      <c r="I7" s="28"/>
      <c r="J7" s="28"/>
      <c r="K7" s="28"/>
      <c r="L7" s="28"/>
      <c r="M7" s="28"/>
      <c r="N7" s="28"/>
      <c r="O7" s="28"/>
      <c r="P7" s="28"/>
    </row>
  </sheetData>
  <mergeCells count="1">
    <mergeCell ref="A1:K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0"/>
  <sheetViews>
    <sheetView topLeftCell="A10" workbookViewId="0">
      <selection activeCell="A31" sqref="A31:XFD32"/>
    </sheetView>
  </sheetViews>
  <sheetFormatPr defaultRowHeight="15"/>
  <cols>
    <col min="2" max="2" width="17.28515625" bestFit="1" customWidth="1"/>
    <col min="3" max="3" width="22.7109375" bestFit="1" customWidth="1"/>
    <col min="4" max="4" width="20.140625" bestFit="1" customWidth="1"/>
    <col min="5" max="5" width="12.85546875" customWidth="1"/>
    <col min="6" max="6" width="10.42578125" customWidth="1"/>
  </cols>
  <sheetData>
    <row r="1" spans="1:10" ht="23.25">
      <c r="A1" s="166" t="s">
        <v>19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76.5">
      <c r="A2" s="5" t="s">
        <v>1</v>
      </c>
      <c r="B2" s="1"/>
      <c r="C2" s="1"/>
      <c r="D2" s="1"/>
      <c r="E2" s="2" t="s">
        <v>113</v>
      </c>
      <c r="F2" s="2" t="s">
        <v>151</v>
      </c>
      <c r="G2" s="2" t="s">
        <v>248</v>
      </c>
      <c r="H2" s="4" t="s">
        <v>426</v>
      </c>
      <c r="I2" s="4" t="s">
        <v>474</v>
      </c>
      <c r="J2" s="7" t="s">
        <v>2</v>
      </c>
    </row>
    <row r="3" spans="1:10" ht="15.75">
      <c r="A3" s="5">
        <v>1</v>
      </c>
      <c r="B3" s="86" t="s">
        <v>499</v>
      </c>
      <c r="C3" s="86" t="s">
        <v>346</v>
      </c>
      <c r="D3" s="85" t="s">
        <v>167</v>
      </c>
      <c r="E3" s="13"/>
      <c r="F3" s="13"/>
      <c r="G3" s="13"/>
      <c r="H3" s="13">
        <f>103</f>
        <v>103</v>
      </c>
      <c r="I3" s="13">
        <f>100</f>
        <v>100</v>
      </c>
      <c r="J3" s="17">
        <f>H3+I3</f>
        <v>203</v>
      </c>
    </row>
    <row r="4" spans="1:10" s="8" customFormat="1" ht="15.75">
      <c r="A4" s="5">
        <v>2</v>
      </c>
      <c r="B4" s="86" t="s">
        <v>500</v>
      </c>
      <c r="C4" s="86" t="s">
        <v>501</v>
      </c>
      <c r="D4" s="85" t="s">
        <v>502</v>
      </c>
      <c r="E4" s="13"/>
      <c r="F4" s="13"/>
      <c r="G4" s="13"/>
      <c r="H4" s="13">
        <f>99</f>
        <v>99</v>
      </c>
      <c r="I4" s="13"/>
      <c r="J4" s="17">
        <f>H4</f>
        <v>99</v>
      </c>
    </row>
    <row r="7" spans="1:10" ht="23.25">
      <c r="A7" s="166" t="s">
        <v>22</v>
      </c>
      <c r="B7" s="166"/>
      <c r="C7" s="166"/>
      <c r="D7" s="166"/>
      <c r="E7" s="166"/>
      <c r="F7" s="166"/>
      <c r="G7" s="166"/>
      <c r="H7" s="166"/>
      <c r="I7" s="166"/>
      <c r="J7" s="166"/>
    </row>
    <row r="8" spans="1:10" ht="76.5">
      <c r="A8" s="5" t="s">
        <v>1</v>
      </c>
      <c r="B8" s="1"/>
      <c r="C8" s="1"/>
      <c r="D8" s="1"/>
      <c r="E8" s="2" t="s">
        <v>113</v>
      </c>
      <c r="F8" s="2" t="s">
        <v>151</v>
      </c>
      <c r="G8" s="2" t="s">
        <v>248</v>
      </c>
      <c r="H8" s="4" t="s">
        <v>426</v>
      </c>
      <c r="I8" s="4" t="s">
        <v>474</v>
      </c>
      <c r="J8" s="7" t="s">
        <v>2</v>
      </c>
    </row>
    <row r="9" spans="1:10" ht="15.75">
      <c r="A9" s="5">
        <v>1</v>
      </c>
      <c r="B9" s="89" t="s">
        <v>236</v>
      </c>
      <c r="C9" s="85" t="s">
        <v>176</v>
      </c>
      <c r="D9" s="85" t="s">
        <v>177</v>
      </c>
      <c r="E9" s="13"/>
      <c r="F9" s="13">
        <v>106</v>
      </c>
      <c r="G9" s="13">
        <f>118</f>
        <v>118</v>
      </c>
      <c r="H9" s="13">
        <f>109</f>
        <v>109</v>
      </c>
      <c r="I9" s="13"/>
      <c r="J9" s="17">
        <f>F9+G9+H9</f>
        <v>333</v>
      </c>
    </row>
    <row r="10" spans="1:10" ht="15.75">
      <c r="A10" s="5">
        <v>2</v>
      </c>
      <c r="B10" s="89" t="s">
        <v>20</v>
      </c>
      <c r="C10" s="85" t="s">
        <v>20</v>
      </c>
      <c r="D10" s="85" t="s">
        <v>21</v>
      </c>
      <c r="E10" s="13">
        <f>103</f>
        <v>103</v>
      </c>
      <c r="F10" s="13">
        <v>102</v>
      </c>
      <c r="G10" s="13">
        <f>114</f>
        <v>114</v>
      </c>
      <c r="H10" s="13">
        <f>105</f>
        <v>105</v>
      </c>
      <c r="I10" s="13">
        <f>106</f>
        <v>106</v>
      </c>
      <c r="J10" s="17">
        <f>G10+H10+I10</f>
        <v>325</v>
      </c>
    </row>
    <row r="11" spans="1:10" s="8" customFormat="1" ht="15.75">
      <c r="A11" s="5">
        <v>3</v>
      </c>
      <c r="B11" s="89" t="s">
        <v>389</v>
      </c>
      <c r="C11" s="85" t="s">
        <v>346</v>
      </c>
      <c r="D11" s="85" t="s">
        <v>41</v>
      </c>
      <c r="E11" s="13"/>
      <c r="F11" s="13"/>
      <c r="G11" s="13">
        <f>110</f>
        <v>110</v>
      </c>
      <c r="H11" s="13">
        <f>101</f>
        <v>101</v>
      </c>
      <c r="I11" s="13">
        <f>102</f>
        <v>102</v>
      </c>
      <c r="J11" s="17">
        <f>G11+H11+I11</f>
        <v>313</v>
      </c>
    </row>
    <row r="12" spans="1:10" s="8" customFormat="1" ht="15.75">
      <c r="A12" s="5">
        <v>4</v>
      </c>
      <c r="B12" s="89" t="s">
        <v>146</v>
      </c>
      <c r="C12" s="85" t="s">
        <v>126</v>
      </c>
      <c r="D12" s="85" t="s">
        <v>41</v>
      </c>
      <c r="E12" s="13">
        <f>99</f>
        <v>99</v>
      </c>
      <c r="F12" s="13">
        <v>98</v>
      </c>
      <c r="G12" s="13">
        <f>98</f>
        <v>98</v>
      </c>
      <c r="H12" s="13">
        <f>97</f>
        <v>97</v>
      </c>
      <c r="I12" s="13">
        <f>98</f>
        <v>98</v>
      </c>
      <c r="J12" s="17">
        <f>E12+F12+G12</f>
        <v>295</v>
      </c>
    </row>
    <row r="13" spans="1:10" s="8" customFormat="1" ht="15.75">
      <c r="A13" s="5">
        <v>5</v>
      </c>
      <c r="B13" s="89" t="s">
        <v>390</v>
      </c>
      <c r="C13" s="85" t="s">
        <v>391</v>
      </c>
      <c r="D13" s="85" t="s">
        <v>392</v>
      </c>
      <c r="E13" s="13"/>
      <c r="F13" s="13"/>
      <c r="G13" s="13">
        <f>102</f>
        <v>102</v>
      </c>
      <c r="H13" s="13"/>
      <c r="I13" s="13"/>
      <c r="J13" s="17">
        <f>E13+F13+G13</f>
        <v>102</v>
      </c>
    </row>
    <row r="14" spans="1:10" s="8" customFormat="1" ht="15.75">
      <c r="A14" s="5">
        <v>6</v>
      </c>
      <c r="B14" s="89" t="s">
        <v>393</v>
      </c>
      <c r="C14" s="85" t="s">
        <v>346</v>
      </c>
      <c r="D14" s="85" t="s">
        <v>394</v>
      </c>
      <c r="E14" s="13"/>
      <c r="F14" s="13"/>
      <c r="G14" s="13">
        <f>94</f>
        <v>94</v>
      </c>
      <c r="H14" s="13"/>
      <c r="I14" s="13"/>
      <c r="J14" s="17">
        <f>E14+F14+G14</f>
        <v>94</v>
      </c>
    </row>
    <row r="15" spans="1:10" s="8" customFormat="1" ht="15.75">
      <c r="A15" s="5"/>
      <c r="B15" s="89"/>
      <c r="C15" s="85"/>
      <c r="D15" s="85"/>
      <c r="E15" s="13"/>
      <c r="F15" s="13"/>
      <c r="G15" s="13"/>
      <c r="H15" s="13"/>
      <c r="I15" s="13"/>
      <c r="J15" s="17"/>
    </row>
    <row r="16" spans="1:10" s="8" customFormat="1">
      <c r="B16" s="90"/>
      <c r="C16" s="91"/>
      <c r="D16" s="92"/>
    </row>
    <row r="17" spans="1:10" ht="23.25">
      <c r="A17" s="166" t="s">
        <v>23</v>
      </c>
      <c r="B17" s="166"/>
      <c r="C17" s="166"/>
      <c r="D17" s="166"/>
      <c r="E17" s="166"/>
      <c r="F17" s="166"/>
      <c r="G17" s="166"/>
      <c r="H17" s="166"/>
      <c r="I17" s="166"/>
      <c r="J17" s="166"/>
    </row>
    <row r="18" spans="1:10" ht="76.5">
      <c r="A18" s="5" t="s">
        <v>1</v>
      </c>
      <c r="B18" s="1"/>
      <c r="C18" s="1"/>
      <c r="D18" s="1"/>
      <c r="E18" s="2" t="s">
        <v>113</v>
      </c>
      <c r="F18" s="2" t="s">
        <v>151</v>
      </c>
      <c r="G18" s="2" t="s">
        <v>248</v>
      </c>
      <c r="H18" s="4" t="s">
        <v>426</v>
      </c>
      <c r="I18" s="4" t="s">
        <v>474</v>
      </c>
      <c r="J18" s="7" t="s">
        <v>2</v>
      </c>
    </row>
    <row r="19" spans="1:10" s="8" customFormat="1" ht="15.75">
      <c r="A19" s="5">
        <v>1</v>
      </c>
      <c r="B19" s="88" t="s">
        <v>242</v>
      </c>
      <c r="C19" s="88" t="s">
        <v>346</v>
      </c>
      <c r="D19" s="88" t="s">
        <v>167</v>
      </c>
      <c r="E19" s="1"/>
      <c r="F19" s="13"/>
      <c r="G19" s="13">
        <f>97</f>
        <v>97</v>
      </c>
      <c r="H19" s="13">
        <f>106</f>
        <v>106</v>
      </c>
      <c r="I19" s="13">
        <f>100</f>
        <v>100</v>
      </c>
      <c r="J19" s="7">
        <f>H19+G19+I19</f>
        <v>303</v>
      </c>
    </row>
    <row r="20" spans="1:10" s="8" customFormat="1" ht="15.75">
      <c r="A20" s="5">
        <v>2</v>
      </c>
      <c r="B20" s="88" t="s">
        <v>112</v>
      </c>
      <c r="C20" s="88" t="s">
        <v>112</v>
      </c>
      <c r="D20" s="88" t="s">
        <v>396</v>
      </c>
      <c r="E20" s="1"/>
      <c r="F20" s="13"/>
      <c r="G20" s="13">
        <f>93</f>
        <v>93</v>
      </c>
      <c r="H20" s="13">
        <f>98</f>
        <v>98</v>
      </c>
      <c r="I20" s="13"/>
      <c r="J20" s="7">
        <f>H20+G20+I20</f>
        <v>191</v>
      </c>
    </row>
    <row r="21" spans="1:10" s="8" customFormat="1" ht="15.75">
      <c r="A21" s="5">
        <v>3</v>
      </c>
      <c r="B21" s="88" t="s">
        <v>395</v>
      </c>
      <c r="C21" s="88" t="s">
        <v>364</v>
      </c>
      <c r="D21" s="88" t="s">
        <v>365</v>
      </c>
      <c r="E21" s="1"/>
      <c r="F21" s="13"/>
      <c r="G21" s="13">
        <f>117</f>
        <v>117</v>
      </c>
      <c r="H21" s="13"/>
      <c r="I21" s="13"/>
      <c r="J21" s="7">
        <f>H21+G21+I21</f>
        <v>117</v>
      </c>
    </row>
    <row r="22" spans="1:10" s="8" customFormat="1" ht="15.75">
      <c r="A22" s="5">
        <v>4</v>
      </c>
      <c r="B22" s="88"/>
      <c r="C22" s="88" t="s">
        <v>176</v>
      </c>
      <c r="D22" s="88" t="s">
        <v>177</v>
      </c>
      <c r="E22" s="1"/>
      <c r="F22" s="13"/>
      <c r="G22" s="13"/>
      <c r="H22" s="13">
        <f>102</f>
        <v>102</v>
      </c>
      <c r="I22" s="13"/>
      <c r="J22" s="7">
        <f>H22</f>
        <v>102</v>
      </c>
    </row>
    <row r="23" spans="1:10" s="116" customFormat="1" ht="15.75">
      <c r="A23" s="112"/>
      <c r="B23" s="93"/>
      <c r="C23" s="93"/>
      <c r="D23" s="93"/>
      <c r="E23" s="113"/>
      <c r="F23" s="113"/>
      <c r="G23" s="113"/>
      <c r="H23" s="113"/>
      <c r="I23" s="114"/>
      <c r="J23" s="115"/>
    </row>
    <row r="24" spans="1:10" ht="23.25">
      <c r="A24" s="166" t="s">
        <v>31</v>
      </c>
      <c r="B24" s="166"/>
      <c r="C24" s="166"/>
      <c r="D24" s="166"/>
      <c r="E24" s="166"/>
      <c r="F24" s="166"/>
      <c r="G24" s="166"/>
      <c r="H24" s="166"/>
      <c r="I24" s="166"/>
      <c r="J24" s="166"/>
    </row>
    <row r="25" spans="1:10" ht="76.5">
      <c r="A25" s="5" t="s">
        <v>1</v>
      </c>
      <c r="B25" s="1"/>
      <c r="C25" s="1"/>
      <c r="D25" s="1"/>
      <c r="E25" s="2" t="s">
        <v>113</v>
      </c>
      <c r="F25" s="2" t="s">
        <v>151</v>
      </c>
      <c r="G25" s="2" t="s">
        <v>248</v>
      </c>
      <c r="H25" s="4" t="s">
        <v>426</v>
      </c>
      <c r="I25" s="4" t="s">
        <v>474</v>
      </c>
      <c r="J25" s="7" t="s">
        <v>2</v>
      </c>
    </row>
    <row r="26" spans="1:10" ht="15.75">
      <c r="A26" s="5">
        <v>1</v>
      </c>
      <c r="B26" s="103" t="s">
        <v>503</v>
      </c>
      <c r="C26" s="86" t="s">
        <v>85</v>
      </c>
      <c r="D26" s="86" t="s">
        <v>107</v>
      </c>
      <c r="E26" s="13">
        <v>99</v>
      </c>
      <c r="F26" s="13"/>
      <c r="G26" s="13">
        <f>111</f>
        <v>111</v>
      </c>
      <c r="H26" s="13">
        <f>100</f>
        <v>100</v>
      </c>
      <c r="I26" s="13"/>
      <c r="J26" s="7">
        <f>E26+F26+G26+H26</f>
        <v>310</v>
      </c>
    </row>
    <row r="27" spans="1:10" ht="15.75">
      <c r="A27" s="5">
        <v>2</v>
      </c>
      <c r="B27" s="103" t="s">
        <v>20</v>
      </c>
      <c r="C27" s="86" t="s">
        <v>20</v>
      </c>
      <c r="D27" s="86" t="s">
        <v>21</v>
      </c>
      <c r="E27" s="13">
        <v>103</v>
      </c>
      <c r="F27" s="13">
        <f>99</f>
        <v>99</v>
      </c>
      <c r="G27" s="13">
        <f>95</f>
        <v>95</v>
      </c>
      <c r="H27" s="13"/>
      <c r="I27" s="13"/>
      <c r="J27" s="7">
        <f>E27+F27+G27</f>
        <v>297</v>
      </c>
    </row>
    <row r="28" spans="1:10" ht="15.75">
      <c r="A28" s="5">
        <v>3</v>
      </c>
      <c r="B28" s="88" t="s">
        <v>237</v>
      </c>
      <c r="C28" s="129" t="s">
        <v>176</v>
      </c>
      <c r="D28" s="129" t="s">
        <v>189</v>
      </c>
      <c r="E28" s="88"/>
      <c r="F28" s="13">
        <f>103</f>
        <v>103</v>
      </c>
      <c r="G28" s="13">
        <f>99</f>
        <v>99</v>
      </c>
      <c r="H28" s="13"/>
      <c r="I28" s="13"/>
      <c r="J28" s="7">
        <f>E28+F28+G28</f>
        <v>202</v>
      </c>
    </row>
    <row r="29" spans="1:10" ht="15.75">
      <c r="A29" s="5">
        <v>4</v>
      </c>
      <c r="B29" s="88" t="s">
        <v>397</v>
      </c>
      <c r="C29" s="88" t="s">
        <v>353</v>
      </c>
      <c r="D29" s="88" t="s">
        <v>354</v>
      </c>
      <c r="E29" s="88"/>
      <c r="F29" s="13"/>
      <c r="G29" s="13">
        <f>103</f>
        <v>103</v>
      </c>
      <c r="H29" s="13"/>
      <c r="I29" s="13"/>
      <c r="J29" s="7">
        <f>E29+F29+G29</f>
        <v>103</v>
      </c>
    </row>
    <row r="30" spans="1:10" ht="15.75">
      <c r="A30" s="5"/>
      <c r="B30" s="88"/>
      <c r="C30" s="88"/>
      <c r="D30" s="88"/>
      <c r="E30" s="88"/>
      <c r="F30" s="13"/>
      <c r="G30" s="13"/>
      <c r="H30" s="13"/>
      <c r="I30" s="13"/>
      <c r="J30" s="7"/>
    </row>
  </sheetData>
  <sortState xmlns:xlrd2="http://schemas.microsoft.com/office/spreadsheetml/2017/richdata2" ref="A9:J14">
    <sortCondition descending="1" ref="J9:J14"/>
  </sortState>
  <mergeCells count="4">
    <mergeCell ref="A1:J1"/>
    <mergeCell ref="A7:J7"/>
    <mergeCell ref="A17:J17"/>
    <mergeCell ref="A24:J24"/>
  </mergeCell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5"/>
  <sheetViews>
    <sheetView topLeftCell="A13" zoomScaleNormal="100" workbookViewId="0">
      <selection activeCell="B20" sqref="B20"/>
    </sheetView>
  </sheetViews>
  <sheetFormatPr defaultRowHeight="15"/>
  <cols>
    <col min="2" max="2" width="21.85546875" bestFit="1" customWidth="1"/>
    <col min="3" max="3" width="28" customWidth="1"/>
    <col min="4" max="4" width="29.28515625" bestFit="1" customWidth="1"/>
    <col min="5" max="5" width="12.5703125" customWidth="1"/>
    <col min="6" max="6" width="11" customWidth="1"/>
    <col min="7" max="7" width="10.140625" customWidth="1"/>
  </cols>
  <sheetData>
    <row r="1" spans="1:16" s="8" customFormat="1" ht="23.25">
      <c r="A1" s="166" t="s">
        <v>68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6" s="8" customFormat="1" ht="76.5">
      <c r="A2" s="5" t="s">
        <v>1</v>
      </c>
      <c r="B2" s="1"/>
      <c r="C2" s="1"/>
      <c r="D2" s="1"/>
      <c r="E2" s="2" t="s">
        <v>113</v>
      </c>
      <c r="F2" s="2" t="s">
        <v>151</v>
      </c>
      <c r="G2" s="2" t="s">
        <v>248</v>
      </c>
      <c r="H2" s="4" t="s">
        <v>426</v>
      </c>
      <c r="I2" s="4" t="s">
        <v>474</v>
      </c>
      <c r="J2" s="7" t="s">
        <v>2</v>
      </c>
    </row>
    <row r="3" spans="1:16" s="8" customFormat="1" ht="15.75">
      <c r="A3" s="5">
        <v>1</v>
      </c>
      <c r="B3" s="85"/>
      <c r="C3" s="86"/>
      <c r="D3" s="85"/>
      <c r="E3" s="16"/>
      <c r="F3" s="13"/>
      <c r="G3" s="13"/>
      <c r="H3" s="13"/>
      <c r="I3" s="13"/>
      <c r="J3" s="17"/>
    </row>
    <row r="4" spans="1:16" s="8" customFormat="1"/>
    <row r="5" spans="1:16" ht="23.25">
      <c r="A5" s="166" t="s">
        <v>24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6" ht="76.5">
      <c r="A6" s="5" t="s">
        <v>1</v>
      </c>
      <c r="B6" s="1"/>
      <c r="C6" s="1"/>
      <c r="D6" s="1"/>
      <c r="E6" s="2" t="s">
        <v>113</v>
      </c>
      <c r="F6" s="2" t="s">
        <v>151</v>
      </c>
      <c r="G6" s="2" t="s">
        <v>248</v>
      </c>
      <c r="H6" s="4" t="s">
        <v>426</v>
      </c>
      <c r="I6" s="4" t="s">
        <v>474</v>
      </c>
      <c r="J6" s="7" t="s">
        <v>2</v>
      </c>
    </row>
    <row r="7" spans="1:16" ht="15.75">
      <c r="A7" s="5">
        <v>1</v>
      </c>
      <c r="B7" s="103" t="s">
        <v>20</v>
      </c>
      <c r="C7" s="1" t="s">
        <v>20</v>
      </c>
      <c r="D7" s="22" t="s">
        <v>21</v>
      </c>
      <c r="E7" s="13">
        <v>103</v>
      </c>
      <c r="F7" s="13">
        <f>106</f>
        <v>106</v>
      </c>
      <c r="G7" s="13">
        <f>109</f>
        <v>109</v>
      </c>
      <c r="H7" s="13">
        <f>109</f>
        <v>109</v>
      </c>
      <c r="I7" s="13">
        <f>103</f>
        <v>103</v>
      </c>
      <c r="J7" s="17">
        <f>F7+G7+H7</f>
        <v>324</v>
      </c>
    </row>
    <row r="8" spans="1:16" s="8" customFormat="1" ht="15.75">
      <c r="A8" s="5">
        <v>2</v>
      </c>
      <c r="B8" s="103" t="s">
        <v>398</v>
      </c>
      <c r="C8" s="1" t="s">
        <v>126</v>
      </c>
      <c r="D8" s="22" t="s">
        <v>41</v>
      </c>
      <c r="E8" s="13">
        <f>99</f>
        <v>99</v>
      </c>
      <c r="F8" s="13">
        <f>98</f>
        <v>98</v>
      </c>
      <c r="G8" s="13">
        <f>105</f>
        <v>105</v>
      </c>
      <c r="H8" s="13">
        <f>101</f>
        <v>101</v>
      </c>
      <c r="I8" s="13">
        <f>99</f>
        <v>99</v>
      </c>
      <c r="J8" s="17">
        <f>E8+G8+H8</f>
        <v>305</v>
      </c>
    </row>
    <row r="9" spans="1:16" s="8" customFormat="1" ht="15.75">
      <c r="A9" s="5">
        <v>3</v>
      </c>
      <c r="B9" s="103" t="s">
        <v>400</v>
      </c>
      <c r="C9" s="1" t="s">
        <v>401</v>
      </c>
      <c r="D9" s="22" t="s">
        <v>402</v>
      </c>
      <c r="E9" s="13"/>
      <c r="F9" s="13"/>
      <c r="G9" s="13">
        <f>97</f>
        <v>97</v>
      </c>
      <c r="H9" s="13">
        <f>97</f>
        <v>97</v>
      </c>
      <c r="I9" s="13"/>
      <c r="J9" s="17">
        <f>E9+F9+G9+H9</f>
        <v>194</v>
      </c>
    </row>
    <row r="10" spans="1:16" s="8" customFormat="1" ht="15.75">
      <c r="A10" s="5">
        <v>4</v>
      </c>
      <c r="B10" s="103" t="s">
        <v>399</v>
      </c>
      <c r="C10" s="1" t="s">
        <v>378</v>
      </c>
      <c r="D10" s="22" t="s">
        <v>174</v>
      </c>
      <c r="E10" s="13"/>
      <c r="F10" s="13"/>
      <c r="G10" s="13">
        <f>105</f>
        <v>105</v>
      </c>
      <c r="H10" s="13"/>
      <c r="I10" s="13"/>
      <c r="J10" s="17">
        <f>E10+F10+G10</f>
        <v>105</v>
      </c>
    </row>
    <row r="11" spans="1:16" s="8" customFormat="1" ht="15.75">
      <c r="A11" s="5">
        <v>5</v>
      </c>
      <c r="B11" s="103" t="s">
        <v>504</v>
      </c>
      <c r="C11" s="1" t="s">
        <v>176</v>
      </c>
      <c r="D11" s="22" t="s">
        <v>177</v>
      </c>
      <c r="E11" s="13"/>
      <c r="F11" s="13"/>
      <c r="G11" s="13"/>
      <c r="H11" s="13">
        <f>105</f>
        <v>105</v>
      </c>
      <c r="I11" s="13"/>
      <c r="J11" s="17">
        <f>H11</f>
        <v>105</v>
      </c>
    </row>
    <row r="12" spans="1:16" s="8" customFormat="1" ht="15.75">
      <c r="A12" s="5">
        <v>6</v>
      </c>
      <c r="B12" s="103" t="s">
        <v>238</v>
      </c>
      <c r="C12" s="1" t="s">
        <v>239</v>
      </c>
      <c r="D12" s="22" t="s">
        <v>240</v>
      </c>
      <c r="E12" s="13"/>
      <c r="F12" s="13">
        <f>102</f>
        <v>102</v>
      </c>
      <c r="G12" s="13"/>
      <c r="H12" s="13"/>
      <c r="I12" s="13"/>
      <c r="J12" s="17">
        <f>E12+F12+G12</f>
        <v>102</v>
      </c>
    </row>
    <row r="13" spans="1:16" s="8" customFormat="1" ht="15.75">
      <c r="A13" s="134"/>
      <c r="B13" s="144"/>
      <c r="C13" s="145"/>
      <c r="D13" s="146"/>
      <c r="E13" s="111"/>
      <c r="F13" s="111"/>
      <c r="G13" s="111"/>
      <c r="H13" s="111"/>
      <c r="I13" s="147"/>
      <c r="J13" s="143"/>
    </row>
    <row r="15" spans="1:16" ht="23.25">
      <c r="A15" s="166" t="s">
        <v>25</v>
      </c>
      <c r="B15" s="166"/>
      <c r="C15" s="166"/>
      <c r="D15" s="166"/>
      <c r="E15" s="166"/>
      <c r="F15" s="166"/>
      <c r="G15" s="166"/>
      <c r="H15" s="166"/>
      <c r="I15" s="166"/>
      <c r="J15" s="166"/>
    </row>
    <row r="16" spans="1:16" ht="76.5">
      <c r="A16" s="5" t="s">
        <v>1</v>
      </c>
      <c r="B16" s="1"/>
      <c r="C16" s="1"/>
      <c r="D16" s="1"/>
      <c r="E16" s="2" t="s">
        <v>113</v>
      </c>
      <c r="F16" s="2" t="s">
        <v>151</v>
      </c>
      <c r="G16" s="2" t="s">
        <v>248</v>
      </c>
      <c r="H16" s="4" t="s">
        <v>426</v>
      </c>
      <c r="I16" s="4" t="s">
        <v>474</v>
      </c>
      <c r="J16" s="7" t="s">
        <v>2</v>
      </c>
      <c r="M16" s="8"/>
      <c r="N16" s="8"/>
      <c r="O16" s="8"/>
      <c r="P16" s="8"/>
    </row>
    <row r="17" spans="1:10" s="8" customFormat="1" ht="15.75">
      <c r="A17" s="5">
        <v>1</v>
      </c>
      <c r="B17" s="1" t="s">
        <v>242</v>
      </c>
      <c r="C17" s="103" t="s">
        <v>126</v>
      </c>
      <c r="D17" s="22" t="s">
        <v>167</v>
      </c>
      <c r="E17" s="13"/>
      <c r="F17" s="13">
        <v>108</v>
      </c>
      <c r="G17" s="13">
        <f>103</f>
        <v>103</v>
      </c>
      <c r="H17" s="13">
        <f>106</f>
        <v>106</v>
      </c>
      <c r="I17" s="13">
        <f>100</f>
        <v>100</v>
      </c>
      <c r="J17" s="17">
        <f>F17+G17+H17</f>
        <v>317</v>
      </c>
    </row>
    <row r="18" spans="1:10" s="8" customFormat="1" ht="15.75">
      <c r="A18" s="5">
        <v>2</v>
      </c>
      <c r="B18" s="1" t="s">
        <v>243</v>
      </c>
      <c r="C18" s="103" t="s">
        <v>176</v>
      </c>
      <c r="D18" s="22" t="s">
        <v>189</v>
      </c>
      <c r="E18" s="13"/>
      <c r="F18" s="13">
        <v>104</v>
      </c>
      <c r="G18" s="13">
        <f>95</f>
        <v>95</v>
      </c>
      <c r="H18" s="13"/>
      <c r="I18" s="16"/>
      <c r="J18" s="17">
        <f>F18+G18</f>
        <v>199</v>
      </c>
    </row>
    <row r="19" spans="1:10" s="8" customFormat="1" ht="15.75">
      <c r="A19" s="5">
        <v>3</v>
      </c>
      <c r="B19" s="1" t="s">
        <v>241</v>
      </c>
      <c r="C19" s="103" t="s">
        <v>239</v>
      </c>
      <c r="D19" s="22" t="s">
        <v>240</v>
      </c>
      <c r="E19" s="13"/>
      <c r="F19" s="13">
        <v>112</v>
      </c>
      <c r="G19" s="13"/>
      <c r="H19" s="13"/>
      <c r="I19" s="16"/>
      <c r="J19" s="17">
        <f>F19</f>
        <v>112</v>
      </c>
    </row>
    <row r="20" spans="1:10" s="8" customFormat="1" ht="15.75">
      <c r="A20" s="5">
        <v>4</v>
      </c>
      <c r="B20" s="1"/>
      <c r="C20" s="103" t="s">
        <v>176</v>
      </c>
      <c r="D20" s="22" t="s">
        <v>177</v>
      </c>
      <c r="E20" s="13"/>
      <c r="F20" s="13"/>
      <c r="G20" s="13"/>
      <c r="H20" s="13">
        <f>102</f>
        <v>102</v>
      </c>
      <c r="I20" s="16"/>
      <c r="J20" s="17">
        <f>H20</f>
        <v>102</v>
      </c>
    </row>
    <row r="21" spans="1:10" s="8" customFormat="1" ht="15.75">
      <c r="A21" s="5">
        <v>5</v>
      </c>
      <c r="B21" s="1" t="s">
        <v>244</v>
      </c>
      <c r="C21" s="103" t="s">
        <v>239</v>
      </c>
      <c r="D21" s="22" t="s">
        <v>240</v>
      </c>
      <c r="E21" s="13"/>
      <c r="F21" s="13">
        <v>100</v>
      </c>
      <c r="G21" s="13"/>
      <c r="H21" s="13"/>
      <c r="I21" s="16"/>
      <c r="J21" s="17">
        <f>F21</f>
        <v>100</v>
      </c>
    </row>
    <row r="22" spans="1:10" s="8" customFormat="1" ht="15.75">
      <c r="A22" s="5">
        <v>6</v>
      </c>
      <c r="B22" s="1" t="s">
        <v>505</v>
      </c>
      <c r="C22" s="103" t="s">
        <v>467</v>
      </c>
      <c r="D22" s="22" t="s">
        <v>506</v>
      </c>
      <c r="E22" s="13"/>
      <c r="F22" s="13"/>
      <c r="G22" s="13"/>
      <c r="H22" s="13">
        <f>98</f>
        <v>98</v>
      </c>
      <c r="I22" s="16"/>
      <c r="J22" s="17">
        <f>H22</f>
        <v>98</v>
      </c>
    </row>
    <row r="23" spans="1:10" s="8" customFormat="1" ht="15.75">
      <c r="A23" s="5">
        <v>7</v>
      </c>
      <c r="B23" s="1" t="s">
        <v>112</v>
      </c>
      <c r="C23" s="103" t="s">
        <v>112</v>
      </c>
      <c r="D23" s="22" t="s">
        <v>145</v>
      </c>
      <c r="E23" s="13"/>
      <c r="F23" s="13">
        <v>96</v>
      </c>
      <c r="G23" s="13"/>
      <c r="H23" s="13"/>
      <c r="I23" s="16"/>
      <c r="J23" s="17">
        <f>F23</f>
        <v>96</v>
      </c>
    </row>
    <row r="25" spans="1:10" ht="23.25">
      <c r="A25" s="166" t="s">
        <v>32</v>
      </c>
      <c r="B25" s="166"/>
      <c r="C25" s="166"/>
      <c r="D25" s="166"/>
      <c r="E25" s="166"/>
      <c r="F25" s="166"/>
      <c r="G25" s="166"/>
      <c r="H25" s="166"/>
      <c r="I25" s="166"/>
      <c r="J25" s="166"/>
    </row>
    <row r="26" spans="1:10" ht="76.5">
      <c r="A26" s="5" t="s">
        <v>1</v>
      </c>
      <c r="B26" s="1"/>
      <c r="C26" s="1"/>
      <c r="D26" s="1"/>
      <c r="E26" s="2" t="s">
        <v>113</v>
      </c>
      <c r="F26" s="2" t="s">
        <v>151</v>
      </c>
      <c r="G26" s="2" t="s">
        <v>248</v>
      </c>
      <c r="H26" s="4" t="s">
        <v>426</v>
      </c>
      <c r="I26" s="4" t="s">
        <v>474</v>
      </c>
      <c r="J26" s="7" t="s">
        <v>2</v>
      </c>
    </row>
    <row r="27" spans="1:10" ht="15.75">
      <c r="A27" s="5">
        <v>1</v>
      </c>
      <c r="B27" s="103" t="s">
        <v>20</v>
      </c>
      <c r="C27" s="103" t="s">
        <v>20</v>
      </c>
      <c r="D27" s="22" t="s">
        <v>21</v>
      </c>
      <c r="E27" s="13">
        <f>100</f>
        <v>100</v>
      </c>
      <c r="F27" s="13">
        <f>102</f>
        <v>102</v>
      </c>
      <c r="G27" s="13">
        <f>103</f>
        <v>103</v>
      </c>
      <c r="H27" s="13">
        <f>101</f>
        <v>101</v>
      </c>
      <c r="I27" s="16"/>
      <c r="J27" s="17">
        <f>E27+F27+G27</f>
        <v>305</v>
      </c>
    </row>
    <row r="28" spans="1:10" ht="15.75">
      <c r="A28" s="5">
        <v>2</v>
      </c>
      <c r="B28" s="103" t="s">
        <v>147</v>
      </c>
      <c r="C28" s="103" t="s">
        <v>85</v>
      </c>
      <c r="D28" s="22" t="s">
        <v>357</v>
      </c>
      <c r="E28" s="13"/>
      <c r="F28" s="13"/>
      <c r="G28" s="13">
        <f>111</f>
        <v>111</v>
      </c>
      <c r="H28" s="13">
        <f>105</f>
        <v>105</v>
      </c>
      <c r="I28" s="16"/>
      <c r="J28" s="17">
        <f>E28+F28+G28+H28</f>
        <v>216</v>
      </c>
    </row>
    <row r="29" spans="1:10" ht="15.75">
      <c r="A29" s="5">
        <v>3</v>
      </c>
      <c r="B29" s="103" t="s">
        <v>403</v>
      </c>
      <c r="C29" s="103" t="s">
        <v>346</v>
      </c>
      <c r="D29" s="22" t="s">
        <v>41</v>
      </c>
      <c r="E29" s="13"/>
      <c r="F29" s="13"/>
      <c r="G29" s="13">
        <f>107</f>
        <v>107</v>
      </c>
      <c r="H29" s="13">
        <f>109</f>
        <v>109</v>
      </c>
      <c r="I29" s="16"/>
      <c r="J29" s="17">
        <f>E29+F29+G29+H29</f>
        <v>216</v>
      </c>
    </row>
    <row r="30" spans="1:10" ht="15.75">
      <c r="A30" s="5">
        <v>4</v>
      </c>
      <c r="B30" s="103" t="s">
        <v>237</v>
      </c>
      <c r="C30" s="103" t="s">
        <v>176</v>
      </c>
      <c r="D30" s="22" t="s">
        <v>189</v>
      </c>
      <c r="E30" s="13"/>
      <c r="F30" s="13">
        <f>106</f>
        <v>106</v>
      </c>
      <c r="G30" s="13">
        <f>99</f>
        <v>99</v>
      </c>
      <c r="H30" s="13"/>
      <c r="I30" s="16"/>
      <c r="J30" s="17">
        <f>E30+F30+G30</f>
        <v>205</v>
      </c>
    </row>
    <row r="31" spans="1:10" ht="15.75">
      <c r="A31" s="5">
        <v>5</v>
      </c>
      <c r="B31" s="103" t="s">
        <v>245</v>
      </c>
      <c r="C31" s="103" t="s">
        <v>173</v>
      </c>
      <c r="D31" s="22" t="s">
        <v>174</v>
      </c>
      <c r="E31" s="13"/>
      <c r="F31" s="13">
        <f>98</f>
        <v>98</v>
      </c>
      <c r="G31" s="13">
        <f>95</f>
        <v>95</v>
      </c>
      <c r="H31" s="13"/>
      <c r="I31" s="16"/>
      <c r="J31" s="17">
        <f>E31+F31+G31</f>
        <v>193</v>
      </c>
    </row>
    <row r="32" spans="1:10" ht="15.75">
      <c r="A32" s="5">
        <v>6</v>
      </c>
      <c r="B32" s="103" t="s">
        <v>507</v>
      </c>
      <c r="C32" s="103" t="s">
        <v>508</v>
      </c>
      <c r="D32" s="22" t="s">
        <v>509</v>
      </c>
      <c r="E32" s="13"/>
      <c r="F32" s="13"/>
      <c r="G32" s="13"/>
      <c r="H32" s="13">
        <f>97</f>
        <v>97</v>
      </c>
      <c r="I32" s="16"/>
      <c r="J32" s="17">
        <f>H32</f>
        <v>97</v>
      </c>
    </row>
    <row r="35" spans="4:5">
      <c r="D35" s="8"/>
      <c r="E35" s="8"/>
    </row>
  </sheetData>
  <sortState xmlns:xlrd2="http://schemas.microsoft.com/office/spreadsheetml/2017/richdata2" ref="A27:J32">
    <sortCondition descending="1" ref="J27:J32"/>
  </sortState>
  <mergeCells count="4">
    <mergeCell ref="A5:J5"/>
    <mergeCell ref="A15:J15"/>
    <mergeCell ref="A25:J25"/>
    <mergeCell ref="A1:J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topLeftCell="A25" zoomScaleNormal="100" workbookViewId="0">
      <selection activeCell="B33" sqref="B33"/>
    </sheetView>
  </sheetViews>
  <sheetFormatPr defaultRowHeight="15"/>
  <cols>
    <col min="2" max="2" width="25.28515625" customWidth="1"/>
    <col min="3" max="3" width="8.85546875" style="36" customWidth="1"/>
    <col min="4" max="4" width="18.85546875" bestFit="1" customWidth="1"/>
    <col min="5" max="5" width="13" customWidth="1"/>
    <col min="6" max="6" width="10.85546875" style="8" customWidth="1"/>
    <col min="7" max="7" width="9.140625" style="8"/>
  </cols>
  <sheetData>
    <row r="1" spans="1:10" s="8" customFormat="1" ht="23.25">
      <c r="A1" s="166" t="s">
        <v>468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s="8" customFormat="1" ht="76.5">
      <c r="A2" s="5" t="s">
        <v>1</v>
      </c>
      <c r="B2" s="1"/>
      <c r="C2" s="3"/>
      <c r="D2" s="1"/>
      <c r="E2" s="2" t="s">
        <v>113</v>
      </c>
      <c r="F2" s="2" t="s">
        <v>151</v>
      </c>
      <c r="G2" s="2" t="s">
        <v>248</v>
      </c>
      <c r="H2" s="4" t="s">
        <v>426</v>
      </c>
      <c r="I2" s="4" t="s">
        <v>474</v>
      </c>
      <c r="J2" s="7" t="s">
        <v>2</v>
      </c>
    </row>
    <row r="3" spans="1:10" s="8" customFormat="1" ht="15.75">
      <c r="A3" s="6">
        <v>1</v>
      </c>
      <c r="B3" s="26" t="s">
        <v>150</v>
      </c>
      <c r="C3" s="136">
        <v>2009</v>
      </c>
      <c r="D3" s="19" t="s">
        <v>419</v>
      </c>
      <c r="E3" s="1"/>
      <c r="F3" s="1"/>
      <c r="G3" s="110"/>
      <c r="H3" s="110">
        <f>103</f>
        <v>103</v>
      </c>
      <c r="I3" s="1"/>
      <c r="J3" s="10">
        <f>H3</f>
        <v>103</v>
      </c>
    </row>
    <row r="4" spans="1:10" s="8" customFormat="1" ht="15.75">
      <c r="A4" s="6">
        <v>2</v>
      </c>
      <c r="B4" s="26" t="s">
        <v>469</v>
      </c>
      <c r="C4" s="136">
        <v>2010</v>
      </c>
      <c r="D4" s="19" t="s">
        <v>419</v>
      </c>
      <c r="E4" s="1"/>
      <c r="F4" s="1"/>
      <c r="G4" s="110"/>
      <c r="H4" s="110">
        <f>99</f>
        <v>99</v>
      </c>
      <c r="I4" s="1"/>
      <c r="J4" s="10">
        <f>H4</f>
        <v>99</v>
      </c>
    </row>
    <row r="5" spans="1:10" s="8" customFormat="1">
      <c r="C5" s="36"/>
    </row>
    <row r="6" spans="1:10" s="8" customFormat="1" ht="23.25">
      <c r="A6" s="166" t="s">
        <v>295</v>
      </c>
      <c r="B6" s="166"/>
      <c r="C6" s="166"/>
      <c r="D6" s="166"/>
      <c r="E6" s="166"/>
      <c r="F6" s="166"/>
      <c r="G6" s="166"/>
      <c r="H6" s="166"/>
      <c r="I6" s="166"/>
      <c r="J6" s="166"/>
    </row>
    <row r="7" spans="1:10" s="8" customFormat="1" ht="76.5">
      <c r="A7" s="5" t="s">
        <v>1</v>
      </c>
      <c r="B7" s="1"/>
      <c r="C7" s="3"/>
      <c r="D7" s="1"/>
      <c r="E7" s="2" t="s">
        <v>113</v>
      </c>
      <c r="F7" s="2" t="s">
        <v>151</v>
      </c>
      <c r="G7" s="2" t="s">
        <v>248</v>
      </c>
      <c r="H7" s="4" t="s">
        <v>426</v>
      </c>
      <c r="I7" s="4" t="s">
        <v>474</v>
      </c>
      <c r="J7" s="7" t="s">
        <v>2</v>
      </c>
    </row>
    <row r="8" spans="1:10" s="8" customFormat="1" ht="15.75">
      <c r="A8" s="6">
        <v>1</v>
      </c>
      <c r="B8" s="26" t="s">
        <v>296</v>
      </c>
      <c r="C8" s="136">
        <v>1998</v>
      </c>
      <c r="D8" s="19"/>
      <c r="E8" s="1"/>
      <c r="F8" s="1"/>
      <c r="G8" s="110">
        <v>100</v>
      </c>
      <c r="H8" s="1"/>
      <c r="I8" s="1"/>
      <c r="J8" s="10">
        <f>G8</f>
        <v>100</v>
      </c>
    </row>
    <row r="9" spans="1:10" s="8" customFormat="1">
      <c r="C9" s="36"/>
    </row>
    <row r="10" spans="1:10" s="8" customFormat="1" ht="23.25">
      <c r="A10" s="166" t="s">
        <v>302</v>
      </c>
      <c r="B10" s="166"/>
      <c r="C10" s="166"/>
      <c r="D10" s="166"/>
      <c r="E10" s="166"/>
      <c r="F10" s="166"/>
      <c r="G10" s="166"/>
      <c r="H10" s="166"/>
      <c r="I10" s="166"/>
      <c r="J10" s="166"/>
    </row>
    <row r="11" spans="1:10" s="8" customFormat="1" ht="76.5">
      <c r="A11" s="5" t="s">
        <v>1</v>
      </c>
      <c r="B11" s="1"/>
      <c r="C11" s="3"/>
      <c r="D11" s="1"/>
      <c r="E11" s="2" t="s">
        <v>113</v>
      </c>
      <c r="F11" s="2" t="s">
        <v>151</v>
      </c>
      <c r="G11" s="2" t="s">
        <v>248</v>
      </c>
      <c r="H11" s="4" t="s">
        <v>426</v>
      </c>
      <c r="I11" s="4" t="s">
        <v>474</v>
      </c>
      <c r="J11" s="7" t="s">
        <v>2</v>
      </c>
    </row>
    <row r="12" spans="1:10" s="123" customFormat="1" ht="60">
      <c r="A12" s="25">
        <v>1</v>
      </c>
      <c r="B12" s="137" t="s">
        <v>303</v>
      </c>
      <c r="C12" s="135">
        <v>2010</v>
      </c>
      <c r="D12" s="138" t="s">
        <v>265</v>
      </c>
      <c r="E12" s="13"/>
      <c r="F12" s="13"/>
      <c r="G12" s="13">
        <v>100</v>
      </c>
      <c r="H12" s="122"/>
      <c r="I12" s="122"/>
      <c r="J12" s="12">
        <f>G12</f>
        <v>100</v>
      </c>
    </row>
    <row r="13" spans="1:10" s="8" customFormat="1">
      <c r="C13" s="36"/>
    </row>
    <row r="14" spans="1:10" s="8" customFormat="1">
      <c r="C14" s="36"/>
    </row>
    <row r="15" spans="1:10" ht="23.25">
      <c r="A15" s="166" t="s">
        <v>7</v>
      </c>
      <c r="B15" s="166"/>
      <c r="C15" s="166"/>
      <c r="D15" s="166"/>
      <c r="E15" s="166"/>
      <c r="F15" s="166"/>
      <c r="G15" s="166"/>
      <c r="H15" s="166"/>
      <c r="I15" s="166"/>
      <c r="J15" s="166"/>
    </row>
    <row r="16" spans="1:10" ht="76.5">
      <c r="A16" s="5" t="s">
        <v>1</v>
      </c>
      <c r="B16" s="1"/>
      <c r="C16" s="3"/>
      <c r="D16" s="1"/>
      <c r="E16" s="2" t="s">
        <v>113</v>
      </c>
      <c r="F16" s="2" t="s">
        <v>151</v>
      </c>
      <c r="G16" s="2" t="s">
        <v>248</v>
      </c>
      <c r="H16" s="4" t="s">
        <v>426</v>
      </c>
      <c r="I16" s="4" t="s">
        <v>474</v>
      </c>
      <c r="J16" s="7" t="s">
        <v>2</v>
      </c>
    </row>
    <row r="17" spans="1:10" ht="15.75">
      <c r="A17" s="6"/>
      <c r="B17" s="18"/>
      <c r="C17" s="135"/>
      <c r="D17" s="19"/>
      <c r="E17" s="11"/>
      <c r="F17" s="11"/>
      <c r="G17" s="11"/>
      <c r="H17" s="1"/>
      <c r="I17" s="1"/>
      <c r="J17" s="10">
        <f>G17</f>
        <v>0</v>
      </c>
    </row>
    <row r="18" spans="1:10">
      <c r="A18" s="8"/>
      <c r="B18" s="8"/>
      <c r="D18" s="8"/>
      <c r="E18" s="8"/>
      <c r="H18" s="8"/>
      <c r="I18" s="8"/>
      <c r="J18" s="8"/>
    </row>
    <row r="19" spans="1:10">
      <c r="A19" s="8"/>
      <c r="B19" s="8"/>
      <c r="D19" s="8"/>
      <c r="E19" s="8"/>
      <c r="H19" s="8"/>
      <c r="I19" s="8"/>
      <c r="J19" s="8"/>
    </row>
    <row r="20" spans="1:10" ht="23.25">
      <c r="A20" s="166" t="s">
        <v>8</v>
      </c>
      <c r="B20" s="166"/>
      <c r="C20" s="166"/>
      <c r="D20" s="166"/>
      <c r="E20" s="166"/>
      <c r="F20" s="166"/>
      <c r="G20" s="166"/>
      <c r="H20" s="166"/>
      <c r="I20" s="166"/>
      <c r="J20" s="166"/>
    </row>
    <row r="21" spans="1:10" ht="76.5">
      <c r="A21" s="5" t="s">
        <v>1</v>
      </c>
      <c r="B21" s="1"/>
      <c r="C21" s="3"/>
      <c r="D21" s="1"/>
      <c r="E21" s="2" t="s">
        <v>113</v>
      </c>
      <c r="F21" s="2" t="s">
        <v>151</v>
      </c>
      <c r="G21" s="2" t="s">
        <v>248</v>
      </c>
      <c r="H21" s="4" t="s">
        <v>426</v>
      </c>
      <c r="I21" s="4" t="s">
        <v>474</v>
      </c>
      <c r="J21" s="7" t="s">
        <v>2</v>
      </c>
    </row>
    <row r="22" spans="1:10" ht="15.75">
      <c r="A22" s="6"/>
      <c r="B22" s="18"/>
      <c r="C22" s="135"/>
      <c r="D22" s="19"/>
      <c r="E22" s="11"/>
      <c r="F22" s="11"/>
      <c r="G22" s="11"/>
      <c r="H22" s="1"/>
      <c r="I22" s="1"/>
      <c r="J22" s="10"/>
    </row>
    <row r="23" spans="1:10" s="8" customFormat="1">
      <c r="C23" s="36"/>
    </row>
    <row r="24" spans="1:10" s="8" customFormat="1" ht="23.25">
      <c r="A24" s="166" t="s">
        <v>82</v>
      </c>
      <c r="B24" s="166"/>
      <c r="C24" s="166"/>
      <c r="D24" s="166"/>
      <c r="E24" s="166"/>
      <c r="F24" s="166"/>
      <c r="G24" s="166"/>
      <c r="H24" s="166"/>
      <c r="I24" s="166"/>
      <c r="J24" s="166"/>
    </row>
    <row r="25" spans="1:10" s="8" customFormat="1" ht="76.5">
      <c r="A25" s="5" t="s">
        <v>1</v>
      </c>
      <c r="B25" s="1"/>
      <c r="C25" s="3"/>
      <c r="D25" s="1"/>
      <c r="E25" s="2" t="s">
        <v>113</v>
      </c>
      <c r="F25" s="2" t="s">
        <v>151</v>
      </c>
      <c r="G25" s="2" t="s">
        <v>248</v>
      </c>
      <c r="H25" s="4" t="s">
        <v>426</v>
      </c>
      <c r="I25" s="4" t="s">
        <v>474</v>
      </c>
      <c r="J25" s="7" t="s">
        <v>2</v>
      </c>
    </row>
    <row r="26" spans="1:10" s="8" customFormat="1" ht="15.75">
      <c r="A26" s="6"/>
      <c r="B26" s="18"/>
      <c r="C26" s="135"/>
      <c r="D26" s="19"/>
      <c r="E26" s="11"/>
      <c r="F26" s="11"/>
      <c r="G26" s="11"/>
      <c r="H26" s="101"/>
      <c r="I26" s="1"/>
      <c r="J26" s="10"/>
    </row>
    <row r="28" spans="1:10" s="8" customFormat="1" ht="23.25">
      <c r="A28" s="166" t="s">
        <v>80</v>
      </c>
      <c r="B28" s="166"/>
      <c r="C28" s="166"/>
      <c r="D28" s="166"/>
      <c r="E28" s="166"/>
      <c r="F28" s="166"/>
      <c r="G28" s="166"/>
      <c r="H28" s="166"/>
      <c r="I28" s="166"/>
      <c r="J28" s="166"/>
    </row>
    <row r="29" spans="1:10" s="8" customFormat="1" ht="76.5">
      <c r="A29" s="5" t="s">
        <v>1</v>
      </c>
      <c r="B29" s="1"/>
      <c r="C29" s="3"/>
      <c r="D29" s="1"/>
      <c r="E29" s="2" t="s">
        <v>113</v>
      </c>
      <c r="F29" s="2" t="s">
        <v>151</v>
      </c>
      <c r="G29" s="2" t="s">
        <v>248</v>
      </c>
      <c r="H29" s="4" t="s">
        <v>426</v>
      </c>
      <c r="I29" s="4" t="s">
        <v>474</v>
      </c>
      <c r="J29" s="7" t="s">
        <v>2</v>
      </c>
    </row>
    <row r="30" spans="1:10" s="8" customFormat="1" ht="15.75">
      <c r="A30" s="6"/>
      <c r="B30" s="18"/>
      <c r="C30" s="135"/>
      <c r="D30" s="19"/>
      <c r="E30" s="11"/>
      <c r="F30" s="11"/>
      <c r="G30" s="11"/>
      <c r="H30" s="101"/>
      <c r="I30" s="1"/>
      <c r="J30" s="10"/>
    </row>
    <row r="32" spans="1:10" s="8" customFormat="1" ht="23.25">
      <c r="A32" s="166" t="s">
        <v>81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0" s="8" customFormat="1" ht="76.5">
      <c r="A33" s="5" t="s">
        <v>1</v>
      </c>
      <c r="B33" s="1"/>
      <c r="C33" s="3"/>
      <c r="D33" s="1"/>
      <c r="E33" s="2" t="s">
        <v>113</v>
      </c>
      <c r="F33" s="2" t="s">
        <v>151</v>
      </c>
      <c r="G33" s="2" t="s">
        <v>248</v>
      </c>
      <c r="H33" s="4" t="s">
        <v>426</v>
      </c>
      <c r="I33" s="4" t="s">
        <v>474</v>
      </c>
      <c r="J33" s="7" t="s">
        <v>2</v>
      </c>
    </row>
    <row r="34" spans="1:10" s="8" customFormat="1" ht="15.75">
      <c r="A34" s="6">
        <v>1</v>
      </c>
      <c r="B34" s="18" t="s">
        <v>520</v>
      </c>
      <c r="C34" s="135"/>
      <c r="D34" s="19" t="s">
        <v>521</v>
      </c>
      <c r="E34" s="11"/>
      <c r="F34" s="11"/>
      <c r="G34" s="11"/>
      <c r="H34" s="101"/>
      <c r="I34" s="168">
        <f>100</f>
        <v>100</v>
      </c>
      <c r="J34" s="10">
        <f>I34</f>
        <v>100</v>
      </c>
    </row>
    <row r="35" spans="1:10" s="8" customFormat="1">
      <c r="C35" s="36"/>
    </row>
    <row r="36" spans="1:10" ht="23.25">
      <c r="A36" s="166" t="s">
        <v>9</v>
      </c>
      <c r="B36" s="166"/>
      <c r="C36" s="166"/>
      <c r="D36" s="166"/>
      <c r="E36" s="166"/>
      <c r="F36" s="166"/>
      <c r="G36" s="166"/>
      <c r="H36" s="166"/>
      <c r="I36" s="166"/>
      <c r="J36" s="166"/>
    </row>
    <row r="37" spans="1:10" ht="76.5">
      <c r="A37" s="5" t="s">
        <v>1</v>
      </c>
      <c r="B37" s="1"/>
      <c r="C37" s="3"/>
      <c r="D37" s="1"/>
      <c r="E37" s="2" t="s">
        <v>113</v>
      </c>
      <c r="F37" s="2" t="s">
        <v>151</v>
      </c>
      <c r="G37" s="2" t="s">
        <v>248</v>
      </c>
      <c r="H37" s="4" t="s">
        <v>426</v>
      </c>
      <c r="I37" s="4" t="s">
        <v>474</v>
      </c>
      <c r="J37" s="7" t="s">
        <v>2</v>
      </c>
    </row>
    <row r="38" spans="1:10" ht="15.75">
      <c r="A38" s="6"/>
      <c r="B38" s="18"/>
      <c r="C38" s="135"/>
      <c r="D38" s="19"/>
      <c r="E38" s="11"/>
      <c r="F38" s="11"/>
      <c r="G38" s="11"/>
      <c r="H38" s="1"/>
      <c r="I38" s="1"/>
      <c r="J38" s="10"/>
    </row>
  </sheetData>
  <mergeCells count="9">
    <mergeCell ref="A1:J1"/>
    <mergeCell ref="A36:J36"/>
    <mergeCell ref="A15:J15"/>
    <mergeCell ref="A20:J20"/>
    <mergeCell ref="A6:J6"/>
    <mergeCell ref="A28:J28"/>
    <mergeCell ref="A32:J32"/>
    <mergeCell ref="A24:J24"/>
    <mergeCell ref="A10:J1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16"/>
  <sheetViews>
    <sheetView topLeftCell="A88" zoomScaleNormal="100" workbookViewId="0">
      <selection activeCell="A99" sqref="A99:A108"/>
    </sheetView>
  </sheetViews>
  <sheetFormatPr defaultRowHeight="15"/>
  <cols>
    <col min="2" max="2" width="44.140625" bestFit="1" customWidth="1"/>
    <col min="3" max="3" width="7.85546875" style="105" customWidth="1"/>
    <col min="4" max="4" width="27.85546875" bestFit="1" customWidth="1"/>
    <col min="5" max="5" width="13" customWidth="1"/>
    <col min="6" max="6" width="11.85546875" style="8" customWidth="1"/>
    <col min="7" max="7" width="9.140625" style="8"/>
    <col min="9" max="10" width="10.28515625" customWidth="1"/>
  </cols>
  <sheetData>
    <row r="1" spans="1:10" s="8" customFormat="1" ht="23.25">
      <c r="A1" s="166" t="s">
        <v>54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s="8" customFormat="1" ht="63.75">
      <c r="A2" s="5" t="s">
        <v>1</v>
      </c>
      <c r="B2" s="1"/>
      <c r="C2" s="100"/>
      <c r="D2" s="1"/>
      <c r="E2" s="2" t="s">
        <v>113</v>
      </c>
      <c r="F2" s="2" t="s">
        <v>151</v>
      </c>
      <c r="G2" s="2" t="s">
        <v>248</v>
      </c>
      <c r="H2" s="4" t="s">
        <v>426</v>
      </c>
      <c r="I2" s="4" t="s">
        <v>474</v>
      </c>
      <c r="J2" s="7" t="s">
        <v>2</v>
      </c>
    </row>
    <row r="3" spans="1:10" s="8" customFormat="1" ht="15.75">
      <c r="A3" s="6"/>
      <c r="B3" s="53"/>
      <c r="C3" s="148"/>
      <c r="D3" s="54"/>
      <c r="E3" s="11"/>
      <c r="F3" s="11"/>
      <c r="G3" s="11"/>
      <c r="H3" s="11"/>
      <c r="I3" s="11"/>
      <c r="J3" s="10"/>
    </row>
    <row r="4" spans="1:10" s="8" customFormat="1">
      <c r="C4" s="105"/>
    </row>
    <row r="5" spans="1:10" s="8" customFormat="1" ht="23.25">
      <c r="A5" s="166" t="s">
        <v>35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0" s="8" customFormat="1" ht="63.75">
      <c r="A6" s="5" t="s">
        <v>1</v>
      </c>
      <c r="B6" s="1"/>
      <c r="C6" s="100"/>
      <c r="D6" s="1"/>
      <c r="E6" s="2" t="s">
        <v>113</v>
      </c>
      <c r="F6" s="2" t="s">
        <v>151</v>
      </c>
      <c r="G6" s="2" t="s">
        <v>248</v>
      </c>
      <c r="H6" s="4" t="s">
        <v>426</v>
      </c>
      <c r="I6" s="4" t="s">
        <v>474</v>
      </c>
      <c r="J6" s="7" t="s">
        <v>2</v>
      </c>
    </row>
    <row r="7" spans="1:10" s="8" customFormat="1" ht="15.75">
      <c r="A7" s="6">
        <v>1</v>
      </c>
      <c r="B7" s="58" t="s">
        <v>416</v>
      </c>
      <c r="C7" s="149">
        <v>2012</v>
      </c>
      <c r="D7" s="59" t="s">
        <v>417</v>
      </c>
      <c r="E7" s="11"/>
      <c r="F7" s="11"/>
      <c r="G7" s="11"/>
      <c r="H7" s="11">
        <v>121</v>
      </c>
      <c r="I7" s="11"/>
      <c r="J7" s="10">
        <f>H7</f>
        <v>121</v>
      </c>
    </row>
    <row r="8" spans="1:10" s="8" customFormat="1" ht="15.75">
      <c r="A8" s="6">
        <v>2</v>
      </c>
      <c r="B8" s="58" t="s">
        <v>418</v>
      </c>
      <c r="C8" s="149">
        <v>2014</v>
      </c>
      <c r="D8" s="59" t="s">
        <v>419</v>
      </c>
      <c r="E8" s="11"/>
      <c r="F8" s="11"/>
      <c r="G8" s="11"/>
      <c r="H8" s="11">
        <v>117</v>
      </c>
      <c r="I8" s="11"/>
      <c r="J8" s="10">
        <f>H8</f>
        <v>117</v>
      </c>
    </row>
    <row r="9" spans="1:10" s="8" customFormat="1" ht="15.75">
      <c r="A9" s="6">
        <v>3</v>
      </c>
      <c r="B9" s="58" t="s">
        <v>420</v>
      </c>
      <c r="C9" s="149">
        <v>2013</v>
      </c>
      <c r="D9" s="59" t="s">
        <v>419</v>
      </c>
      <c r="E9" s="11"/>
      <c r="F9" s="11"/>
      <c r="G9" s="11"/>
      <c r="H9" s="11">
        <v>113</v>
      </c>
      <c r="I9" s="11"/>
      <c r="J9" s="10">
        <f>H9</f>
        <v>113</v>
      </c>
    </row>
    <row r="10" spans="1:10" s="8" customFormat="1" ht="15.75">
      <c r="A10" s="6">
        <v>4</v>
      </c>
      <c r="B10" s="58" t="s">
        <v>421</v>
      </c>
      <c r="C10" s="149">
        <v>2014</v>
      </c>
      <c r="D10" s="59" t="s">
        <v>419</v>
      </c>
      <c r="E10" s="11"/>
      <c r="F10" s="11"/>
      <c r="G10" s="11"/>
      <c r="H10" s="11">
        <v>109</v>
      </c>
      <c r="I10" s="11"/>
      <c r="J10" s="10">
        <f>H10</f>
        <v>109</v>
      </c>
    </row>
    <row r="11" spans="1:10" s="8" customFormat="1" ht="15.75">
      <c r="A11" s="6">
        <v>5</v>
      </c>
      <c r="B11" s="58" t="s">
        <v>422</v>
      </c>
      <c r="C11" s="149">
        <v>2013</v>
      </c>
      <c r="D11" s="59" t="s">
        <v>419</v>
      </c>
      <c r="E11" s="11"/>
      <c r="F11" s="11"/>
      <c r="G11" s="11"/>
      <c r="H11" s="11">
        <v>105</v>
      </c>
      <c r="I11" s="11"/>
      <c r="J11" s="10">
        <f>H11</f>
        <v>105</v>
      </c>
    </row>
    <row r="12" spans="1:10" s="8" customFormat="1" ht="15.75">
      <c r="A12" s="6">
        <v>6</v>
      </c>
      <c r="B12" s="58" t="s">
        <v>256</v>
      </c>
      <c r="C12" s="149"/>
      <c r="D12" s="59" t="s">
        <v>247</v>
      </c>
      <c r="E12" s="11"/>
      <c r="F12" s="11"/>
      <c r="G12" s="11">
        <f>103</f>
        <v>103</v>
      </c>
      <c r="H12" s="11"/>
      <c r="I12" s="11"/>
      <c r="J12" s="10">
        <f>G12</f>
        <v>103</v>
      </c>
    </row>
    <row r="13" spans="1:10" s="8" customFormat="1" ht="15.75">
      <c r="A13" s="6">
        <v>7</v>
      </c>
      <c r="B13" s="58" t="s">
        <v>423</v>
      </c>
      <c r="C13" s="149">
        <v>2014</v>
      </c>
      <c r="D13" s="59" t="s">
        <v>419</v>
      </c>
      <c r="E13" s="11"/>
      <c r="F13" s="11"/>
      <c r="G13" s="11"/>
      <c r="H13" s="11">
        <v>101</v>
      </c>
      <c r="I13" s="11"/>
      <c r="J13" s="10">
        <f>H13</f>
        <v>101</v>
      </c>
    </row>
    <row r="14" spans="1:10" s="8" customFormat="1" ht="15.75">
      <c r="A14" s="6">
        <v>8</v>
      </c>
      <c r="B14" s="58" t="s">
        <v>257</v>
      </c>
      <c r="C14" s="149"/>
      <c r="D14" s="59" t="s">
        <v>247</v>
      </c>
      <c r="E14" s="11"/>
      <c r="F14" s="11"/>
      <c r="G14" s="11">
        <f>99</f>
        <v>99</v>
      </c>
      <c r="H14" s="11"/>
      <c r="I14" s="11"/>
      <c r="J14" s="10">
        <f>G14</f>
        <v>99</v>
      </c>
    </row>
    <row r="15" spans="1:10" s="8" customFormat="1" ht="15.75">
      <c r="A15" s="6">
        <v>9</v>
      </c>
      <c r="B15" s="58" t="s">
        <v>424</v>
      </c>
      <c r="C15" s="149">
        <v>2014</v>
      </c>
      <c r="D15" s="59" t="s">
        <v>419</v>
      </c>
      <c r="E15" s="11"/>
      <c r="F15" s="11"/>
      <c r="G15" s="11"/>
      <c r="H15" s="11">
        <v>97</v>
      </c>
      <c r="I15" s="11"/>
      <c r="J15" s="10">
        <f>H15</f>
        <v>97</v>
      </c>
    </row>
    <row r="16" spans="1:10" s="8" customFormat="1" ht="15.75">
      <c r="A16" s="6">
        <v>10</v>
      </c>
      <c r="B16" s="58" t="s">
        <v>425</v>
      </c>
      <c r="C16" s="149">
        <v>2013</v>
      </c>
      <c r="D16" s="59" t="s">
        <v>419</v>
      </c>
      <c r="E16" s="11"/>
      <c r="F16" s="11"/>
      <c r="G16" s="11"/>
      <c r="H16" s="11">
        <v>93</v>
      </c>
      <c r="I16" s="11"/>
      <c r="J16" s="10">
        <f>H16</f>
        <v>93</v>
      </c>
    </row>
    <row r="17" spans="1:10" s="8" customFormat="1" ht="15.75">
      <c r="A17" s="6"/>
      <c r="B17" s="64"/>
      <c r="C17" s="150"/>
      <c r="D17" s="60"/>
      <c r="E17" s="74"/>
      <c r="F17" s="74"/>
      <c r="G17" s="74"/>
      <c r="H17" s="74"/>
      <c r="I17" s="74"/>
      <c r="J17" s="75"/>
    </row>
    <row r="18" spans="1:10" s="8" customFormat="1">
      <c r="A18" s="1"/>
      <c r="B18" s="60"/>
      <c r="C18" s="151"/>
      <c r="D18" s="60"/>
    </row>
    <row r="19" spans="1:10" s="8" customFormat="1" ht="23.25">
      <c r="A19" s="166" t="s">
        <v>55</v>
      </c>
      <c r="B19" s="166"/>
      <c r="C19" s="166"/>
      <c r="D19" s="166"/>
      <c r="E19" s="166"/>
      <c r="F19" s="166"/>
      <c r="G19" s="166"/>
      <c r="H19" s="166"/>
      <c r="I19" s="166"/>
      <c r="J19" s="166"/>
    </row>
    <row r="20" spans="1:10" s="8" customFormat="1" ht="63.75">
      <c r="A20" s="5" t="s">
        <v>1</v>
      </c>
      <c r="B20" s="1"/>
      <c r="C20" s="100"/>
      <c r="D20" s="1"/>
      <c r="E20" s="2" t="s">
        <v>113</v>
      </c>
      <c r="F20" s="2" t="s">
        <v>151</v>
      </c>
      <c r="G20" s="2" t="s">
        <v>248</v>
      </c>
      <c r="H20" s="4" t="s">
        <v>426</v>
      </c>
      <c r="I20" s="4" t="s">
        <v>474</v>
      </c>
      <c r="J20" s="7" t="s">
        <v>2</v>
      </c>
    </row>
    <row r="21" spans="1:10" s="8" customFormat="1" ht="15.75">
      <c r="A21" s="6">
        <v>1</v>
      </c>
      <c r="B21" s="69" t="s">
        <v>430</v>
      </c>
      <c r="C21" s="152">
        <v>2011</v>
      </c>
      <c r="D21" s="70" t="s">
        <v>419</v>
      </c>
      <c r="E21" s="11"/>
      <c r="F21" s="11"/>
      <c r="G21" s="11"/>
      <c r="H21" s="11">
        <v>98</v>
      </c>
      <c r="I21" s="11">
        <f>102</f>
        <v>102</v>
      </c>
      <c r="J21" s="7">
        <f>H21+I21</f>
        <v>200</v>
      </c>
    </row>
    <row r="22" spans="1:10" s="8" customFormat="1" ht="15.75">
      <c r="A22" s="5">
        <v>2</v>
      </c>
      <c r="B22" s="1" t="s">
        <v>427</v>
      </c>
      <c r="C22" s="100">
        <v>2010</v>
      </c>
      <c r="D22" s="1" t="s">
        <v>428</v>
      </c>
      <c r="E22" s="2"/>
      <c r="F22" s="2"/>
      <c r="G22" s="2"/>
      <c r="H22" s="11">
        <v>106</v>
      </c>
      <c r="I22" s="4"/>
      <c r="J22" s="7">
        <f>H22</f>
        <v>106</v>
      </c>
    </row>
    <row r="23" spans="1:10" s="8" customFormat="1" ht="15.75">
      <c r="A23" s="5">
        <v>3</v>
      </c>
      <c r="B23" s="1" t="s">
        <v>429</v>
      </c>
      <c r="C23" s="100">
        <v>2011</v>
      </c>
      <c r="D23" s="1" t="s">
        <v>417</v>
      </c>
      <c r="E23" s="2"/>
      <c r="F23" s="2"/>
      <c r="G23" s="2"/>
      <c r="H23" s="11">
        <v>102</v>
      </c>
      <c r="I23" s="4"/>
      <c r="J23" s="7">
        <f>H23</f>
        <v>102</v>
      </c>
    </row>
    <row r="24" spans="1:10" s="8" customFormat="1" ht="15.75">
      <c r="A24" s="63"/>
      <c r="B24" s="78"/>
      <c r="C24" s="153"/>
      <c r="D24" s="79"/>
      <c r="E24" s="65"/>
      <c r="F24" s="65"/>
      <c r="G24" s="65"/>
      <c r="H24" s="62"/>
      <c r="I24" s="65"/>
      <c r="J24" s="66"/>
    </row>
    <row r="25" spans="1:10" s="8" customFormat="1" ht="23.25">
      <c r="A25" s="166" t="s">
        <v>56</v>
      </c>
      <c r="B25" s="166"/>
      <c r="C25" s="166"/>
      <c r="D25" s="166"/>
      <c r="E25" s="166"/>
      <c r="F25" s="166"/>
      <c r="G25" s="166"/>
      <c r="H25" s="166"/>
      <c r="I25" s="166"/>
      <c r="J25" s="166"/>
    </row>
    <row r="26" spans="1:10" s="8" customFormat="1" ht="63.75">
      <c r="A26" s="5" t="s">
        <v>1</v>
      </c>
      <c r="B26" s="1"/>
      <c r="C26" s="100"/>
      <c r="D26" s="1"/>
      <c r="E26" s="2" t="s">
        <v>113</v>
      </c>
      <c r="F26" s="2" t="s">
        <v>151</v>
      </c>
      <c r="G26" s="2" t="s">
        <v>248</v>
      </c>
      <c r="H26" s="4" t="s">
        <v>426</v>
      </c>
      <c r="I26" s="4" t="s">
        <v>474</v>
      </c>
      <c r="J26" s="7" t="s">
        <v>2</v>
      </c>
    </row>
    <row r="27" spans="1:10" s="8" customFormat="1" ht="15.75">
      <c r="A27" s="6">
        <v>1</v>
      </c>
      <c r="B27" s="26" t="s">
        <v>148</v>
      </c>
      <c r="C27" s="124">
        <v>2008</v>
      </c>
      <c r="D27" s="8" t="s">
        <v>155</v>
      </c>
      <c r="E27" s="11"/>
      <c r="F27" s="11">
        <v>106</v>
      </c>
      <c r="G27" s="11">
        <v>95</v>
      </c>
      <c r="H27" s="11">
        <v>100</v>
      </c>
      <c r="I27" s="11">
        <f>106</f>
        <v>106</v>
      </c>
      <c r="J27" s="10">
        <f>F27+H27+I27</f>
        <v>312</v>
      </c>
    </row>
    <row r="28" spans="1:10" s="8" customFormat="1" ht="15.75">
      <c r="A28" s="6">
        <v>2</v>
      </c>
      <c r="B28" s="26" t="s">
        <v>434</v>
      </c>
      <c r="C28" s="124">
        <v>2008</v>
      </c>
      <c r="D28" s="8" t="s">
        <v>419</v>
      </c>
      <c r="E28" s="11"/>
      <c r="F28" s="11"/>
      <c r="G28" s="11"/>
      <c r="H28" s="11">
        <v>96</v>
      </c>
      <c r="I28" s="11">
        <f>98</f>
        <v>98</v>
      </c>
      <c r="J28" s="10">
        <f>H28+I28</f>
        <v>194</v>
      </c>
    </row>
    <row r="29" spans="1:10" s="8" customFormat="1" ht="15.75">
      <c r="A29" s="6">
        <v>3</v>
      </c>
      <c r="B29" s="26" t="s">
        <v>298</v>
      </c>
      <c r="C29" s="124">
        <v>2008</v>
      </c>
      <c r="D29" s="8" t="s">
        <v>329</v>
      </c>
      <c r="E29" s="11"/>
      <c r="F29" s="11"/>
      <c r="G29" s="11">
        <v>115</v>
      </c>
      <c r="H29" s="11"/>
      <c r="I29" s="11"/>
      <c r="J29" s="10">
        <f>G29</f>
        <v>115</v>
      </c>
    </row>
    <row r="30" spans="1:10" s="8" customFormat="1" ht="15.75">
      <c r="A30" s="6">
        <v>4</v>
      </c>
      <c r="B30" s="26" t="s">
        <v>431</v>
      </c>
      <c r="C30" s="124">
        <v>2009</v>
      </c>
      <c r="D30" s="8" t="s">
        <v>417</v>
      </c>
      <c r="E30" s="11"/>
      <c r="F30" s="11"/>
      <c r="G30" s="11"/>
      <c r="H30" s="11">
        <v>112</v>
      </c>
      <c r="I30" s="11"/>
      <c r="J30" s="10">
        <f>H30</f>
        <v>112</v>
      </c>
    </row>
    <row r="31" spans="1:10" s="8" customFormat="1" ht="15.75">
      <c r="A31" s="6">
        <v>5</v>
      </c>
      <c r="B31" s="26" t="s">
        <v>299</v>
      </c>
      <c r="C31" s="124">
        <v>2008</v>
      </c>
      <c r="D31" s="8" t="s">
        <v>329</v>
      </c>
      <c r="E31" s="11"/>
      <c r="F31" s="11"/>
      <c r="G31" s="11">
        <v>111</v>
      </c>
      <c r="H31" s="11"/>
      <c r="I31" s="11"/>
      <c r="J31" s="10">
        <f>G31</f>
        <v>111</v>
      </c>
    </row>
    <row r="32" spans="1:10" s="8" customFormat="1" ht="15.75">
      <c r="A32" s="6">
        <v>6</v>
      </c>
      <c r="B32" s="26" t="s">
        <v>432</v>
      </c>
      <c r="C32" s="124">
        <v>2008</v>
      </c>
      <c r="D32" s="8" t="s">
        <v>428</v>
      </c>
      <c r="E32" s="11"/>
      <c r="F32" s="11"/>
      <c r="G32" s="11"/>
      <c r="H32" s="11">
        <v>108</v>
      </c>
      <c r="I32" s="11"/>
      <c r="J32" s="10">
        <f>H32</f>
        <v>108</v>
      </c>
    </row>
    <row r="33" spans="1:10" s="8" customFormat="1" ht="15.75">
      <c r="A33" s="6">
        <v>7</v>
      </c>
      <c r="B33" s="26" t="s">
        <v>300</v>
      </c>
      <c r="C33" s="124">
        <v>2009</v>
      </c>
      <c r="D33" s="8" t="s">
        <v>329</v>
      </c>
      <c r="E33" s="11"/>
      <c r="F33" s="11"/>
      <c r="G33" s="11">
        <v>107</v>
      </c>
      <c r="H33" s="11"/>
      <c r="I33" s="11"/>
      <c r="J33" s="10">
        <f>G33</f>
        <v>107</v>
      </c>
    </row>
    <row r="34" spans="1:10" s="8" customFormat="1" ht="15.75">
      <c r="A34" s="6">
        <v>8</v>
      </c>
      <c r="B34" s="26" t="s">
        <v>433</v>
      </c>
      <c r="C34" s="124">
        <v>2009</v>
      </c>
      <c r="D34" s="8" t="s">
        <v>428</v>
      </c>
      <c r="E34" s="11"/>
      <c r="F34" s="11"/>
      <c r="G34" s="11"/>
      <c r="H34" s="11">
        <v>104</v>
      </c>
      <c r="I34" s="11"/>
      <c r="J34" s="10">
        <f>H34</f>
        <v>104</v>
      </c>
    </row>
    <row r="35" spans="1:10" s="8" customFormat="1" ht="15.75">
      <c r="A35" s="6">
        <v>9</v>
      </c>
      <c r="B35" s="26" t="s">
        <v>301</v>
      </c>
      <c r="C35" s="124">
        <v>2008</v>
      </c>
      <c r="D35" s="8" t="s">
        <v>329</v>
      </c>
      <c r="E35" s="11"/>
      <c r="F35" s="11"/>
      <c r="G35" s="11">
        <v>103</v>
      </c>
      <c r="H35" s="11"/>
      <c r="I35" s="11"/>
      <c r="J35" s="10">
        <f>G35</f>
        <v>103</v>
      </c>
    </row>
    <row r="36" spans="1:10" s="8" customFormat="1" ht="15.75">
      <c r="A36" s="6">
        <v>10</v>
      </c>
      <c r="B36" s="26" t="s">
        <v>149</v>
      </c>
      <c r="C36" s="124">
        <v>2009</v>
      </c>
      <c r="E36" s="11"/>
      <c r="F36" s="11">
        <v>102</v>
      </c>
      <c r="G36" s="11"/>
      <c r="H36" s="11"/>
      <c r="I36" s="11"/>
      <c r="J36" s="10">
        <f>F36</f>
        <v>102</v>
      </c>
    </row>
    <row r="37" spans="1:10" s="8" customFormat="1" ht="15.75">
      <c r="A37" s="6">
        <v>11</v>
      </c>
      <c r="B37" s="26" t="s">
        <v>297</v>
      </c>
      <c r="C37" s="124">
        <v>2009</v>
      </c>
      <c r="D37" s="8" t="s">
        <v>266</v>
      </c>
      <c r="E37" s="11"/>
      <c r="F37" s="11"/>
      <c r="G37" s="11">
        <v>99</v>
      </c>
      <c r="H37" s="11"/>
      <c r="I37" s="11"/>
      <c r="J37" s="10">
        <f>G37</f>
        <v>99</v>
      </c>
    </row>
    <row r="38" spans="1:10" s="8" customFormat="1" ht="15.75">
      <c r="A38" s="6">
        <v>12</v>
      </c>
      <c r="B38" s="26" t="s">
        <v>150</v>
      </c>
      <c r="C38" s="124">
        <v>2009</v>
      </c>
      <c r="E38" s="11"/>
      <c r="F38" s="11">
        <v>98</v>
      </c>
      <c r="G38" s="11"/>
      <c r="H38" s="11"/>
      <c r="I38" s="11"/>
      <c r="J38" s="10">
        <f>F38</f>
        <v>98</v>
      </c>
    </row>
    <row r="39" spans="1:10" s="8" customFormat="1" ht="15.75">
      <c r="A39" s="67"/>
      <c r="B39" s="64"/>
      <c r="C39" s="150"/>
      <c r="D39" s="60"/>
      <c r="E39" s="65"/>
      <c r="F39" s="65"/>
      <c r="G39" s="65"/>
      <c r="H39" s="62"/>
      <c r="I39" s="65"/>
      <c r="J39" s="68"/>
    </row>
    <row r="40" spans="1:10" s="8" customFormat="1" ht="23.25">
      <c r="A40" s="166" t="s">
        <v>61</v>
      </c>
      <c r="B40" s="166"/>
      <c r="C40" s="166"/>
      <c r="D40" s="166"/>
      <c r="E40" s="166"/>
      <c r="F40" s="166"/>
      <c r="G40" s="166"/>
      <c r="H40" s="166"/>
      <c r="I40" s="166"/>
      <c r="J40" s="166"/>
    </row>
    <row r="41" spans="1:10" s="8" customFormat="1" ht="63.75">
      <c r="A41" s="5" t="s">
        <v>1</v>
      </c>
      <c r="B41" s="1"/>
      <c r="C41" s="100"/>
      <c r="D41" s="1"/>
      <c r="E41" s="2" t="s">
        <v>113</v>
      </c>
      <c r="F41" s="2" t="s">
        <v>151</v>
      </c>
      <c r="G41" s="2" t="s">
        <v>248</v>
      </c>
      <c r="H41" s="4" t="s">
        <v>426</v>
      </c>
      <c r="I41" s="4" t="s">
        <v>474</v>
      </c>
      <c r="J41" s="7" t="s">
        <v>2</v>
      </c>
    </row>
    <row r="42" spans="1:10" s="8" customFormat="1" ht="15.75">
      <c r="A42" s="6">
        <v>1</v>
      </c>
      <c r="B42" s="161" t="s">
        <v>436</v>
      </c>
      <c r="C42" s="152">
        <v>2005</v>
      </c>
      <c r="D42" s="139" t="s">
        <v>417</v>
      </c>
      <c r="E42" s="11"/>
      <c r="F42" s="11"/>
      <c r="G42" s="11"/>
      <c r="H42" s="11">
        <v>109</v>
      </c>
      <c r="I42" s="11"/>
      <c r="J42" s="10">
        <f>H42</f>
        <v>109</v>
      </c>
    </row>
    <row r="43" spans="1:10" s="8" customFormat="1" ht="15.75">
      <c r="A43" s="6">
        <v>2</v>
      </c>
      <c r="B43" s="161" t="s">
        <v>437</v>
      </c>
      <c r="C43" s="152">
        <v>2006</v>
      </c>
      <c r="D43" s="139" t="s">
        <v>428</v>
      </c>
      <c r="E43" s="11"/>
      <c r="F43" s="11"/>
      <c r="G43" s="11"/>
      <c r="H43" s="11">
        <v>105</v>
      </c>
      <c r="I43" s="11"/>
      <c r="J43" s="10">
        <f>H43</f>
        <v>105</v>
      </c>
    </row>
    <row r="44" spans="1:10" s="8" customFormat="1" ht="15.75">
      <c r="A44" s="6">
        <v>3</v>
      </c>
      <c r="B44" s="161" t="s">
        <v>164</v>
      </c>
      <c r="C44" s="152">
        <v>2006</v>
      </c>
      <c r="D44" s="139" t="s">
        <v>419</v>
      </c>
      <c r="E44" s="11"/>
      <c r="F44" s="11"/>
      <c r="G44" s="11"/>
      <c r="H44" s="11">
        <v>101</v>
      </c>
      <c r="I44" s="11"/>
      <c r="J44" s="10">
        <f>H44</f>
        <v>101</v>
      </c>
    </row>
    <row r="45" spans="1:10" s="8" customFormat="1" ht="15.75">
      <c r="A45" s="6">
        <v>4</v>
      </c>
      <c r="B45" s="161" t="s">
        <v>435</v>
      </c>
      <c r="C45" s="152">
        <v>2007</v>
      </c>
      <c r="D45" s="139" t="s">
        <v>329</v>
      </c>
      <c r="E45" s="11"/>
      <c r="F45" s="11"/>
      <c r="G45" s="11">
        <f>100</f>
        <v>100</v>
      </c>
      <c r="H45" s="11"/>
      <c r="I45" s="11"/>
      <c r="J45" s="10">
        <f>G45</f>
        <v>100</v>
      </c>
    </row>
    <row r="46" spans="1:10" s="8" customFormat="1" ht="15.75">
      <c r="A46" s="6">
        <v>5</v>
      </c>
      <c r="B46" s="161" t="s">
        <v>438</v>
      </c>
      <c r="C46" s="152">
        <v>2004</v>
      </c>
      <c r="D46" s="139" t="s">
        <v>419</v>
      </c>
      <c r="E46" s="11"/>
      <c r="F46" s="11"/>
      <c r="G46" s="11"/>
      <c r="H46" s="11">
        <v>97</v>
      </c>
      <c r="I46" s="11"/>
      <c r="J46" s="10">
        <f>H46</f>
        <v>97</v>
      </c>
    </row>
    <row r="47" spans="1:10" s="8" customFormat="1" ht="15.75">
      <c r="A47" s="6"/>
      <c r="B47" s="161"/>
      <c r="C47" s="152"/>
      <c r="D47" s="139"/>
      <c r="E47" s="11"/>
      <c r="F47" s="11"/>
      <c r="G47" s="11"/>
      <c r="H47" s="11"/>
      <c r="I47" s="11"/>
      <c r="J47" s="10"/>
    </row>
    <row r="48" spans="1:10" s="8" customFormat="1" ht="23.25">
      <c r="A48" s="167" t="s">
        <v>66</v>
      </c>
      <c r="B48" s="167"/>
      <c r="C48" s="167"/>
      <c r="D48" s="167"/>
      <c r="E48" s="167"/>
      <c r="F48" s="167"/>
      <c r="G48" s="167"/>
      <c r="H48" s="167"/>
      <c r="I48" s="167"/>
      <c r="J48" s="167"/>
    </row>
    <row r="49" spans="1:10" s="8" customFormat="1" ht="63.75">
      <c r="A49" s="5" t="s">
        <v>1</v>
      </c>
      <c r="B49" s="1"/>
      <c r="C49" s="100"/>
      <c r="D49" s="1"/>
      <c r="E49" s="2" t="s">
        <v>113</v>
      </c>
      <c r="F49" s="2" t="s">
        <v>151</v>
      </c>
      <c r="G49" s="2" t="s">
        <v>248</v>
      </c>
      <c r="H49" s="4" t="s">
        <v>426</v>
      </c>
      <c r="I49" s="4" t="s">
        <v>474</v>
      </c>
      <c r="J49" s="7" t="s">
        <v>2</v>
      </c>
    </row>
    <row r="50" spans="1:10" s="8" customFormat="1" ht="15.75">
      <c r="A50" s="6">
        <v>1</v>
      </c>
      <c r="B50" s="72" t="s">
        <v>258</v>
      </c>
      <c r="C50" s="106"/>
      <c r="D50" s="40" t="s">
        <v>260</v>
      </c>
      <c r="E50" s="11"/>
      <c r="F50" s="11"/>
      <c r="G50" s="11">
        <f>103</f>
        <v>103</v>
      </c>
      <c r="H50" s="1"/>
      <c r="I50" s="1"/>
      <c r="J50" s="10">
        <f>G50</f>
        <v>103</v>
      </c>
    </row>
    <row r="51" spans="1:10" s="8" customFormat="1" ht="15.75">
      <c r="A51" s="6">
        <v>2</v>
      </c>
      <c r="B51" s="72" t="s">
        <v>259</v>
      </c>
      <c r="C51" s="106"/>
      <c r="D51" s="40" t="s">
        <v>247</v>
      </c>
      <c r="E51" s="11"/>
      <c r="F51" s="11"/>
      <c r="G51" s="11">
        <f>99</f>
        <v>99</v>
      </c>
      <c r="H51" s="1"/>
      <c r="I51" s="1"/>
      <c r="J51" s="10">
        <f>G51</f>
        <v>99</v>
      </c>
    </row>
    <row r="52" spans="1:10" s="8" customFormat="1" ht="15.75">
      <c r="A52" s="6"/>
      <c r="B52" s="76"/>
      <c r="C52" s="154"/>
      <c r="D52" s="77"/>
      <c r="E52" s="11"/>
      <c r="F52" s="11"/>
      <c r="G52" s="11"/>
      <c r="H52" s="1"/>
      <c r="I52" s="1"/>
      <c r="J52" s="10"/>
    </row>
    <row r="53" spans="1:10" s="8" customFormat="1" ht="15.75">
      <c r="A53" s="67"/>
      <c r="B53" s="64"/>
      <c r="C53" s="150"/>
      <c r="D53" s="60"/>
      <c r="E53" s="65"/>
      <c r="F53" s="65"/>
      <c r="G53" s="65"/>
      <c r="H53" s="62"/>
      <c r="I53" s="65"/>
      <c r="J53" s="68"/>
    </row>
    <row r="54" spans="1:10" s="8" customFormat="1" ht="23.25">
      <c r="A54" s="167" t="s">
        <v>58</v>
      </c>
      <c r="B54" s="167"/>
      <c r="C54" s="167"/>
      <c r="D54" s="167"/>
      <c r="E54" s="167"/>
      <c r="F54" s="167"/>
      <c r="G54" s="167"/>
      <c r="H54" s="167"/>
      <c r="I54" s="167"/>
      <c r="J54" s="167"/>
    </row>
    <row r="55" spans="1:10" s="8" customFormat="1" ht="63.75">
      <c r="A55" s="5" t="s">
        <v>1</v>
      </c>
      <c r="B55" s="1"/>
      <c r="C55" s="100"/>
      <c r="D55" s="1"/>
      <c r="E55" s="2" t="s">
        <v>113</v>
      </c>
      <c r="F55" s="2" t="s">
        <v>151</v>
      </c>
      <c r="G55" s="2" t="s">
        <v>248</v>
      </c>
      <c r="H55" s="4" t="s">
        <v>426</v>
      </c>
      <c r="I55" s="4" t="s">
        <v>474</v>
      </c>
      <c r="J55" s="7" t="s">
        <v>2</v>
      </c>
    </row>
    <row r="56" spans="1:10" s="8" customFormat="1" ht="15.75">
      <c r="A56" s="6">
        <v>1</v>
      </c>
      <c r="B56" s="72" t="s">
        <v>304</v>
      </c>
      <c r="C56" s="106"/>
      <c r="D56" s="40" t="s">
        <v>260</v>
      </c>
      <c r="E56" s="11"/>
      <c r="F56" s="11"/>
      <c r="G56" s="11">
        <v>103</v>
      </c>
      <c r="H56" s="1"/>
      <c r="I56" s="1"/>
      <c r="J56" s="10">
        <f>G56</f>
        <v>103</v>
      </c>
    </row>
    <row r="57" spans="1:10" s="8" customFormat="1" ht="15.75">
      <c r="A57" s="6">
        <v>2</v>
      </c>
      <c r="B57" s="72" t="s">
        <v>305</v>
      </c>
      <c r="C57" s="106"/>
      <c r="D57" s="40" t="s">
        <v>306</v>
      </c>
      <c r="E57" s="11"/>
      <c r="F57" s="11"/>
      <c r="G57" s="11">
        <v>99</v>
      </c>
      <c r="H57" s="1"/>
      <c r="I57" s="1"/>
      <c r="J57" s="10">
        <f>G57</f>
        <v>99</v>
      </c>
    </row>
    <row r="58" spans="1:10" s="8" customFormat="1" ht="15.75">
      <c r="A58" s="67"/>
      <c r="B58" s="64"/>
      <c r="C58" s="150"/>
      <c r="D58" s="60"/>
      <c r="E58" s="65"/>
      <c r="F58" s="65"/>
      <c r="G58" s="65"/>
      <c r="H58" s="62"/>
      <c r="I58" s="65"/>
      <c r="J58" s="68"/>
    </row>
    <row r="59" spans="1:10" s="8" customFormat="1" ht="23.25">
      <c r="A59" s="167" t="s">
        <v>57</v>
      </c>
      <c r="B59" s="167"/>
      <c r="C59" s="167"/>
      <c r="D59" s="167"/>
      <c r="E59" s="167"/>
      <c r="F59" s="167"/>
      <c r="G59" s="167"/>
      <c r="H59" s="167"/>
      <c r="I59" s="167"/>
      <c r="J59" s="167"/>
    </row>
    <row r="60" spans="1:10" s="8" customFormat="1" ht="63.75">
      <c r="A60" s="5" t="s">
        <v>1</v>
      </c>
      <c r="B60" s="1"/>
      <c r="C60" s="100"/>
      <c r="D60" s="1"/>
      <c r="E60" s="2" t="s">
        <v>113</v>
      </c>
      <c r="F60" s="2" t="s">
        <v>151</v>
      </c>
      <c r="G60" s="2" t="s">
        <v>248</v>
      </c>
      <c r="H60" s="4" t="s">
        <v>426</v>
      </c>
      <c r="I60" s="4" t="s">
        <v>474</v>
      </c>
      <c r="J60" s="7" t="s">
        <v>2</v>
      </c>
    </row>
    <row r="61" spans="1:10" s="8" customFormat="1" ht="15.75">
      <c r="A61" s="6">
        <v>1</v>
      </c>
      <c r="B61" s="96" t="s">
        <v>307</v>
      </c>
      <c r="C61" s="99"/>
      <c r="D61" s="96" t="s">
        <v>155</v>
      </c>
      <c r="E61" s="11"/>
      <c r="F61" s="11"/>
      <c r="G61" s="11">
        <f>100</f>
        <v>100</v>
      </c>
      <c r="H61" s="11">
        <f>99</f>
        <v>99</v>
      </c>
      <c r="I61" s="11">
        <f>100</f>
        <v>100</v>
      </c>
      <c r="J61" s="10">
        <f>G61+H61+I61</f>
        <v>299</v>
      </c>
    </row>
    <row r="62" spans="1:10" s="8" customFormat="1" ht="15.75">
      <c r="A62" s="6">
        <v>2</v>
      </c>
      <c r="B62" s="96" t="s">
        <v>439</v>
      </c>
      <c r="C62" s="99" t="s">
        <v>440</v>
      </c>
      <c r="D62" s="96" t="s">
        <v>441</v>
      </c>
      <c r="E62" s="11"/>
      <c r="F62" s="11"/>
      <c r="G62" s="11"/>
      <c r="H62" s="11">
        <f>103</f>
        <v>103</v>
      </c>
      <c r="I62" s="1"/>
      <c r="J62" s="10">
        <f>H62</f>
        <v>103</v>
      </c>
    </row>
    <row r="63" spans="1:10" s="8" customFormat="1" ht="15.75">
      <c r="A63" s="67"/>
      <c r="B63" s="83"/>
      <c r="C63" s="155"/>
      <c r="D63" s="84"/>
      <c r="E63" s="65"/>
      <c r="F63" s="65"/>
      <c r="G63" s="65"/>
      <c r="H63" s="62"/>
      <c r="I63" s="65"/>
      <c r="J63" s="68"/>
    </row>
    <row r="64" spans="1:10" s="8" customFormat="1" ht="23.25">
      <c r="A64" s="167" t="s">
        <v>36</v>
      </c>
      <c r="B64" s="167"/>
      <c r="C64" s="167"/>
      <c r="D64" s="167"/>
      <c r="E64" s="167"/>
      <c r="F64" s="167"/>
      <c r="G64" s="167"/>
      <c r="H64" s="167"/>
      <c r="I64" s="167"/>
      <c r="J64" s="167"/>
    </row>
    <row r="65" spans="1:18" s="8" customFormat="1" ht="63.75">
      <c r="A65" s="5" t="s">
        <v>1</v>
      </c>
      <c r="B65" s="1"/>
      <c r="C65" s="100"/>
      <c r="D65" s="1"/>
      <c r="E65" s="2" t="s">
        <v>113</v>
      </c>
      <c r="F65" s="2" t="s">
        <v>151</v>
      </c>
      <c r="G65" s="2" t="s">
        <v>248</v>
      </c>
      <c r="H65" s="4" t="s">
        <v>426</v>
      </c>
      <c r="I65" s="4" t="s">
        <v>474</v>
      </c>
      <c r="J65" s="7" t="s">
        <v>2</v>
      </c>
    </row>
    <row r="66" spans="1:18" s="8" customFormat="1" ht="15.75">
      <c r="A66" s="6">
        <v>1</v>
      </c>
      <c r="B66" s="71" t="s">
        <v>442</v>
      </c>
      <c r="C66" s="156" t="s">
        <v>443</v>
      </c>
      <c r="D66" s="71" t="s">
        <v>428</v>
      </c>
      <c r="E66" s="11"/>
      <c r="F66" s="11"/>
      <c r="G66" s="11"/>
      <c r="H66" s="11">
        <f>103</f>
        <v>103</v>
      </c>
      <c r="I66" s="1"/>
      <c r="J66" s="10">
        <f>H66</f>
        <v>103</v>
      </c>
    </row>
    <row r="67" spans="1:18" s="8" customFormat="1" ht="15.75">
      <c r="A67" s="6">
        <v>2</v>
      </c>
      <c r="B67" s="71" t="s">
        <v>331</v>
      </c>
      <c r="C67" s="156" t="s">
        <v>332</v>
      </c>
      <c r="D67" s="71" t="s">
        <v>155</v>
      </c>
      <c r="E67" s="11"/>
      <c r="F67" s="11"/>
      <c r="G67" s="11">
        <f>100</f>
        <v>100</v>
      </c>
      <c r="H67" s="11"/>
      <c r="I67" s="1"/>
      <c r="J67" s="10">
        <f>G67</f>
        <v>100</v>
      </c>
    </row>
    <row r="68" spans="1:18" s="8" customFormat="1" ht="15.75">
      <c r="A68" s="6">
        <v>3</v>
      </c>
      <c r="B68" s="71" t="s">
        <v>444</v>
      </c>
      <c r="C68" s="156" t="s">
        <v>445</v>
      </c>
      <c r="D68" s="71" t="s">
        <v>441</v>
      </c>
      <c r="E68" s="11"/>
      <c r="F68" s="11"/>
      <c r="G68" s="11"/>
      <c r="H68" s="11">
        <f>99</f>
        <v>99</v>
      </c>
      <c r="I68" s="1"/>
      <c r="J68" s="10">
        <f>H68</f>
        <v>99</v>
      </c>
    </row>
    <row r="69" spans="1:18" s="8" customFormat="1">
      <c r="C69" s="105"/>
    </row>
    <row r="70" spans="1:18" ht="23.25">
      <c r="A70" s="166" t="s">
        <v>10</v>
      </c>
      <c r="B70" s="166"/>
      <c r="C70" s="166"/>
      <c r="D70" s="166"/>
      <c r="E70" s="166"/>
      <c r="F70" s="166"/>
      <c r="G70" s="166"/>
      <c r="H70" s="166"/>
      <c r="I70" s="166"/>
      <c r="J70" s="166"/>
    </row>
    <row r="71" spans="1:18" ht="63.75">
      <c r="A71" s="5" t="s">
        <v>1</v>
      </c>
      <c r="B71" s="1"/>
      <c r="C71" s="100"/>
      <c r="D71" s="1"/>
      <c r="E71" s="2" t="s">
        <v>113</v>
      </c>
      <c r="F71" s="2" t="s">
        <v>151</v>
      </c>
      <c r="G71" s="2" t="s">
        <v>248</v>
      </c>
      <c r="H71" s="4" t="s">
        <v>426</v>
      </c>
      <c r="I71" s="4" t="s">
        <v>474</v>
      </c>
      <c r="J71" s="7" t="s">
        <v>2</v>
      </c>
      <c r="P71" s="8"/>
      <c r="Q71" s="8"/>
      <c r="R71" s="8"/>
    </row>
    <row r="72" spans="1:18" ht="15.75">
      <c r="A72" s="6">
        <v>1</v>
      </c>
      <c r="B72" s="18" t="s">
        <v>255</v>
      </c>
      <c r="C72" s="157"/>
      <c r="D72" s="19" t="s">
        <v>252</v>
      </c>
      <c r="E72" s="11"/>
      <c r="F72" s="11"/>
      <c r="G72" s="11">
        <f>100</f>
        <v>100</v>
      </c>
      <c r="H72" s="1"/>
      <c r="I72" s="11"/>
      <c r="J72" s="10">
        <f>G72</f>
        <v>100</v>
      </c>
    </row>
    <row r="73" spans="1:18" s="8" customFormat="1" ht="15.75">
      <c r="A73" s="6">
        <v>1</v>
      </c>
      <c r="B73" s="18" t="s">
        <v>517</v>
      </c>
      <c r="C73" s="157"/>
      <c r="D73" s="19" t="s">
        <v>247</v>
      </c>
      <c r="E73" s="11"/>
      <c r="F73" s="11"/>
      <c r="G73" s="11"/>
      <c r="H73" s="1"/>
      <c r="I73" s="11">
        <f>100</f>
        <v>100</v>
      </c>
      <c r="J73" s="10">
        <f>I73</f>
        <v>100</v>
      </c>
    </row>
    <row r="75" spans="1:18" ht="23.25">
      <c r="A75" s="166" t="s">
        <v>11</v>
      </c>
      <c r="B75" s="166"/>
      <c r="C75" s="166"/>
      <c r="D75" s="166"/>
      <c r="E75" s="166"/>
      <c r="F75" s="166"/>
      <c r="G75" s="166"/>
      <c r="H75" s="166"/>
      <c r="I75" s="166"/>
      <c r="J75" s="166"/>
    </row>
    <row r="76" spans="1:18" ht="63.75">
      <c r="A76" s="5" t="s">
        <v>1</v>
      </c>
      <c r="B76" s="1"/>
      <c r="C76" s="100"/>
      <c r="D76" s="1"/>
      <c r="E76" s="2" t="s">
        <v>113</v>
      </c>
      <c r="F76" s="2" t="s">
        <v>151</v>
      </c>
      <c r="G76" s="2" t="s">
        <v>248</v>
      </c>
      <c r="H76" s="4" t="s">
        <v>426</v>
      </c>
      <c r="I76" s="4" t="s">
        <v>474</v>
      </c>
      <c r="J76" s="7" t="s">
        <v>2</v>
      </c>
    </row>
    <row r="77" spans="1:18" s="8" customFormat="1" ht="15.75">
      <c r="A77" s="5">
        <v>1</v>
      </c>
      <c r="B77" s="1" t="s">
        <v>308</v>
      </c>
      <c r="C77" s="100"/>
      <c r="D77" s="1" t="s">
        <v>311</v>
      </c>
      <c r="E77" s="2"/>
      <c r="F77" s="2"/>
      <c r="G77" s="11">
        <v>106</v>
      </c>
      <c r="H77" s="4"/>
      <c r="I77" s="4"/>
      <c r="J77" s="7">
        <f>G77</f>
        <v>106</v>
      </c>
    </row>
    <row r="78" spans="1:18" s="8" customFormat="1" ht="15.75">
      <c r="A78" s="5">
        <v>2</v>
      </c>
      <c r="B78" s="1" t="s">
        <v>309</v>
      </c>
      <c r="C78" s="100"/>
      <c r="D78" s="1" t="s">
        <v>252</v>
      </c>
      <c r="E78" s="2"/>
      <c r="F78" s="2"/>
      <c r="G78" s="11">
        <v>102</v>
      </c>
      <c r="H78" s="4"/>
      <c r="I78" s="4"/>
      <c r="J78" s="7">
        <f t="shared" ref="J78:J79" si="0">G78</f>
        <v>102</v>
      </c>
    </row>
    <row r="79" spans="1:18" s="8" customFormat="1" ht="15.75">
      <c r="A79" s="5">
        <v>3</v>
      </c>
      <c r="B79" s="1" t="s">
        <v>310</v>
      </c>
      <c r="C79" s="100"/>
      <c r="D79" s="1" t="s">
        <v>312</v>
      </c>
      <c r="E79" s="2"/>
      <c r="F79" s="2"/>
      <c r="G79" s="11">
        <v>98</v>
      </c>
      <c r="H79" s="4"/>
      <c r="I79" s="4"/>
      <c r="J79" s="7">
        <f t="shared" si="0"/>
        <v>98</v>
      </c>
    </row>
    <row r="80" spans="1:18" ht="15.75">
      <c r="A80" s="6"/>
      <c r="B80" s="55"/>
      <c r="C80" s="158"/>
      <c r="D80" s="55"/>
      <c r="E80" s="11"/>
      <c r="F80" s="11"/>
      <c r="G80" s="11"/>
      <c r="H80" s="1"/>
      <c r="I80" s="11"/>
      <c r="J80" s="10"/>
    </row>
    <row r="82" spans="1:10" ht="23.25">
      <c r="A82" s="166" t="s">
        <v>12</v>
      </c>
      <c r="B82" s="166"/>
      <c r="C82" s="166"/>
      <c r="D82" s="166"/>
      <c r="E82" s="166"/>
      <c r="F82" s="166"/>
      <c r="G82" s="166"/>
      <c r="H82" s="166"/>
      <c r="I82" s="166"/>
      <c r="J82" s="166"/>
    </row>
    <row r="83" spans="1:10" ht="63.75">
      <c r="A83" s="5" t="s">
        <v>1</v>
      </c>
      <c r="B83" s="1"/>
      <c r="C83" s="100"/>
      <c r="D83" s="1"/>
      <c r="E83" s="2" t="s">
        <v>113</v>
      </c>
      <c r="F83" s="2" t="s">
        <v>151</v>
      </c>
      <c r="G83" s="2" t="s">
        <v>248</v>
      </c>
      <c r="H83" s="4" t="s">
        <v>426</v>
      </c>
      <c r="I83" s="4" t="s">
        <v>474</v>
      </c>
      <c r="J83" s="7" t="s">
        <v>2</v>
      </c>
    </row>
    <row r="84" spans="1:10" s="8" customFormat="1" ht="15.75">
      <c r="A84" s="6">
        <v>1</v>
      </c>
      <c r="B84" s="86" t="s">
        <v>114</v>
      </c>
      <c r="C84" s="140"/>
      <c r="D84" s="86" t="s">
        <v>115</v>
      </c>
      <c r="E84" s="11">
        <f>100</f>
        <v>100</v>
      </c>
      <c r="F84" s="11"/>
      <c r="G84" s="11"/>
      <c r="H84" s="100"/>
      <c r="I84" s="11"/>
      <c r="J84" s="10">
        <f>E84</f>
        <v>100</v>
      </c>
    </row>
    <row r="85" spans="1:10" s="8" customFormat="1" ht="15.75">
      <c r="A85" s="6">
        <v>1</v>
      </c>
      <c r="B85" s="86" t="s">
        <v>154</v>
      </c>
      <c r="C85" s="140"/>
      <c r="D85" s="86" t="s">
        <v>155</v>
      </c>
      <c r="E85" s="11"/>
      <c r="F85" s="11">
        <f>100</f>
        <v>100</v>
      </c>
      <c r="G85" s="11"/>
      <c r="H85" s="100"/>
      <c r="I85" s="11"/>
      <c r="J85" s="10">
        <f>F85</f>
        <v>100</v>
      </c>
    </row>
    <row r="87" spans="1:10" s="8" customFormat="1" ht="23.25">
      <c r="A87" s="166" t="s">
        <v>53</v>
      </c>
      <c r="B87" s="166"/>
      <c r="C87" s="166"/>
      <c r="D87" s="166"/>
      <c r="E87" s="166"/>
      <c r="F87" s="166"/>
      <c r="G87" s="166"/>
      <c r="H87" s="166"/>
      <c r="I87" s="166"/>
      <c r="J87" s="166"/>
    </row>
    <row r="88" spans="1:10" s="8" customFormat="1" ht="63.75">
      <c r="A88" s="5" t="s">
        <v>1</v>
      </c>
      <c r="B88" s="1"/>
      <c r="C88" s="100"/>
      <c r="D88" s="1"/>
      <c r="E88" s="2" t="s">
        <v>113</v>
      </c>
      <c r="F88" s="2" t="s">
        <v>151</v>
      </c>
      <c r="G88" s="2" t="s">
        <v>248</v>
      </c>
      <c r="H88" s="4" t="s">
        <v>426</v>
      </c>
      <c r="I88" s="4" t="s">
        <v>474</v>
      </c>
      <c r="J88" s="7" t="s">
        <v>2</v>
      </c>
    </row>
    <row r="89" spans="1:10" s="8" customFormat="1" ht="15.75">
      <c r="A89" s="6"/>
      <c r="B89" s="52"/>
      <c r="C89" s="159"/>
      <c r="D89" s="52"/>
      <c r="E89" s="15"/>
      <c r="F89" s="11"/>
      <c r="G89" s="11"/>
      <c r="H89" s="1"/>
      <c r="I89" s="1"/>
      <c r="J89" s="10"/>
    </row>
    <row r="90" spans="1:10" s="8" customFormat="1">
      <c r="C90" s="105"/>
    </row>
    <row r="91" spans="1:10" ht="23.25">
      <c r="A91" s="166" t="s">
        <v>13</v>
      </c>
      <c r="B91" s="166"/>
      <c r="C91" s="166"/>
      <c r="D91" s="166"/>
      <c r="E91" s="166"/>
      <c r="F91" s="166"/>
      <c r="G91" s="166"/>
      <c r="H91" s="166"/>
      <c r="I91" s="166"/>
      <c r="J91" s="166"/>
    </row>
    <row r="92" spans="1:10" ht="63.75">
      <c r="A92" s="5" t="s">
        <v>1</v>
      </c>
      <c r="B92" s="1"/>
      <c r="C92" s="100"/>
      <c r="D92" s="1"/>
      <c r="E92" s="2" t="s">
        <v>113</v>
      </c>
      <c r="F92" s="2" t="s">
        <v>151</v>
      </c>
      <c r="G92" s="2" t="s">
        <v>248</v>
      </c>
      <c r="H92" s="4" t="s">
        <v>426</v>
      </c>
      <c r="I92" s="4" t="s">
        <v>474</v>
      </c>
      <c r="J92" s="7" t="s">
        <v>2</v>
      </c>
    </row>
    <row r="93" spans="1:10" ht="15.75">
      <c r="A93" s="6">
        <v>1</v>
      </c>
      <c r="B93" s="98" t="s">
        <v>246</v>
      </c>
      <c r="C93" s="160"/>
      <c r="D93" s="97" t="s">
        <v>247</v>
      </c>
      <c r="E93" s="11"/>
      <c r="F93" s="11"/>
      <c r="G93" s="11">
        <v>106</v>
      </c>
      <c r="H93" s="11"/>
      <c r="I93" s="11">
        <f>100</f>
        <v>100</v>
      </c>
      <c r="J93" s="10">
        <f>G93+I93</f>
        <v>206</v>
      </c>
    </row>
    <row r="94" spans="1:10" s="8" customFormat="1" ht="15.75">
      <c r="A94" s="6">
        <v>2</v>
      </c>
      <c r="B94" s="98" t="s">
        <v>249</v>
      </c>
      <c r="C94" s="160"/>
      <c r="D94" s="97" t="s">
        <v>251</v>
      </c>
      <c r="E94" s="11"/>
      <c r="F94" s="11"/>
      <c r="G94" s="11">
        <v>102</v>
      </c>
      <c r="H94" s="11"/>
      <c r="I94" s="1"/>
      <c r="J94" s="10">
        <f>G94</f>
        <v>102</v>
      </c>
    </row>
    <row r="95" spans="1:10" s="8" customFormat="1" ht="15.75">
      <c r="A95" s="6">
        <v>3</v>
      </c>
      <c r="B95" s="98" t="s">
        <v>454</v>
      </c>
      <c r="C95" s="160"/>
      <c r="D95" s="97" t="s">
        <v>419</v>
      </c>
      <c r="E95" s="11"/>
      <c r="F95" s="11"/>
      <c r="G95" s="11"/>
      <c r="H95" s="11">
        <f>100</f>
        <v>100</v>
      </c>
      <c r="I95" s="1"/>
      <c r="J95" s="10">
        <f>H95</f>
        <v>100</v>
      </c>
    </row>
    <row r="96" spans="1:10" s="8" customFormat="1" ht="15.75">
      <c r="A96" s="6">
        <v>4</v>
      </c>
      <c r="B96" s="98" t="s">
        <v>250</v>
      </c>
      <c r="C96" s="160"/>
      <c r="D96" s="97" t="s">
        <v>252</v>
      </c>
      <c r="E96" s="11"/>
      <c r="F96" s="11"/>
      <c r="G96" s="11">
        <v>98</v>
      </c>
      <c r="H96" s="11"/>
      <c r="I96" s="1"/>
      <c r="J96" s="10">
        <f>G96</f>
        <v>98</v>
      </c>
    </row>
    <row r="97" spans="1:10" ht="23.25">
      <c r="A97" s="166" t="s">
        <v>14</v>
      </c>
      <c r="B97" s="166"/>
      <c r="C97" s="166"/>
      <c r="D97" s="166"/>
      <c r="E97" s="166"/>
      <c r="F97" s="166"/>
      <c r="G97" s="166"/>
      <c r="H97" s="166"/>
      <c r="I97" s="166"/>
      <c r="J97" s="166"/>
    </row>
    <row r="98" spans="1:10" ht="63.75">
      <c r="A98" s="5" t="s">
        <v>1</v>
      </c>
      <c r="B98" s="1"/>
      <c r="C98" s="100"/>
      <c r="D98" s="1"/>
      <c r="E98" s="2" t="s">
        <v>113</v>
      </c>
      <c r="F98" s="2" t="s">
        <v>151</v>
      </c>
      <c r="G98" s="2" t="s">
        <v>248</v>
      </c>
      <c r="H98" s="4" t="s">
        <v>426</v>
      </c>
      <c r="I98" s="4" t="s">
        <v>474</v>
      </c>
      <c r="J98" s="7" t="s">
        <v>2</v>
      </c>
    </row>
    <row r="99" spans="1:10" s="8" customFormat="1" ht="15.75">
      <c r="A99" s="5">
        <v>1</v>
      </c>
      <c r="B99" s="1" t="s">
        <v>317</v>
      </c>
      <c r="C99" s="100"/>
      <c r="D99" s="1" t="s">
        <v>311</v>
      </c>
      <c r="E99" s="2"/>
      <c r="F99" s="2"/>
      <c r="G99" s="11">
        <v>111</v>
      </c>
      <c r="H99" s="11">
        <f>109</f>
        <v>109</v>
      </c>
      <c r="I99" s="4"/>
      <c r="J99" s="7">
        <f>G99+H99</f>
        <v>220</v>
      </c>
    </row>
    <row r="100" spans="1:10" s="8" customFormat="1" ht="15.75">
      <c r="A100" s="5">
        <v>2</v>
      </c>
      <c r="B100" s="1" t="s">
        <v>316</v>
      </c>
      <c r="C100" s="100"/>
      <c r="D100" s="1" t="s">
        <v>251</v>
      </c>
      <c r="E100" s="2"/>
      <c r="F100" s="2"/>
      <c r="G100" s="11">
        <v>115</v>
      </c>
      <c r="H100" s="11"/>
      <c r="I100" s="4"/>
      <c r="J100" s="7">
        <f>G100</f>
        <v>115</v>
      </c>
    </row>
    <row r="101" spans="1:10" s="8" customFormat="1" ht="15.75">
      <c r="A101" s="5">
        <v>3</v>
      </c>
      <c r="B101" s="1" t="s">
        <v>318</v>
      </c>
      <c r="C101" s="100"/>
      <c r="D101" s="1" t="s">
        <v>322</v>
      </c>
      <c r="E101" s="2"/>
      <c r="F101" s="2"/>
      <c r="G101" s="11">
        <v>107</v>
      </c>
      <c r="H101" s="11"/>
      <c r="I101" s="4"/>
      <c r="J101" s="7">
        <f>G101</f>
        <v>107</v>
      </c>
    </row>
    <row r="102" spans="1:10" s="8" customFormat="1" ht="15.75">
      <c r="A102" s="5">
        <v>4</v>
      </c>
      <c r="B102" s="1" t="s">
        <v>455</v>
      </c>
      <c r="C102" s="100"/>
      <c r="D102" s="1" t="s">
        <v>428</v>
      </c>
      <c r="E102" s="2"/>
      <c r="F102" s="2"/>
      <c r="G102" s="11"/>
      <c r="H102" s="11">
        <v>105</v>
      </c>
      <c r="I102" s="4"/>
      <c r="J102" s="7">
        <f>H102</f>
        <v>105</v>
      </c>
    </row>
    <row r="103" spans="1:10" s="8" customFormat="1" ht="15.75">
      <c r="A103" s="5">
        <v>5</v>
      </c>
      <c r="B103" s="1" t="s">
        <v>319</v>
      </c>
      <c r="C103" s="100"/>
      <c r="D103" s="1" t="s">
        <v>282</v>
      </c>
      <c r="E103" s="2"/>
      <c r="F103" s="2"/>
      <c r="G103" s="11">
        <v>103</v>
      </c>
      <c r="H103" s="11"/>
      <c r="I103" s="4"/>
      <c r="J103" s="7">
        <f>G103</f>
        <v>103</v>
      </c>
    </row>
    <row r="104" spans="1:10" ht="15.75">
      <c r="A104" s="5">
        <v>6</v>
      </c>
      <c r="B104" s="1" t="s">
        <v>456</v>
      </c>
      <c r="C104" s="100"/>
      <c r="D104" s="1" t="s">
        <v>311</v>
      </c>
      <c r="E104" s="2"/>
      <c r="F104" s="2"/>
      <c r="G104" s="11"/>
      <c r="H104" s="11">
        <v>101</v>
      </c>
      <c r="I104" s="4"/>
      <c r="J104" s="7">
        <f>H104</f>
        <v>101</v>
      </c>
    </row>
    <row r="105" spans="1:10" s="8" customFormat="1" ht="15.75">
      <c r="A105" s="5">
        <v>7</v>
      </c>
      <c r="B105" s="1" t="s">
        <v>518</v>
      </c>
      <c r="C105" s="100"/>
      <c r="D105" s="1" t="s">
        <v>519</v>
      </c>
      <c r="E105" s="2"/>
      <c r="F105" s="2"/>
      <c r="G105" s="11"/>
      <c r="H105" s="11"/>
      <c r="I105" s="11">
        <f>100</f>
        <v>100</v>
      </c>
      <c r="J105" s="7">
        <f>I105</f>
        <v>100</v>
      </c>
    </row>
    <row r="106" spans="1:10" s="8" customFormat="1" ht="15.75">
      <c r="A106" s="5">
        <v>8</v>
      </c>
      <c r="B106" s="1" t="s">
        <v>320</v>
      </c>
      <c r="C106" s="100"/>
      <c r="D106" s="1" t="s">
        <v>323</v>
      </c>
      <c r="E106" s="2"/>
      <c r="F106" s="2"/>
      <c r="G106" s="11">
        <v>99</v>
      </c>
      <c r="H106" s="11"/>
      <c r="I106" s="4"/>
      <c r="J106" s="7">
        <f>G106</f>
        <v>99</v>
      </c>
    </row>
    <row r="107" spans="1:10" s="8" customFormat="1" ht="15.75">
      <c r="A107" s="5">
        <v>9</v>
      </c>
      <c r="B107" s="1" t="s">
        <v>457</v>
      </c>
      <c r="C107" s="100"/>
      <c r="D107" s="1" t="s">
        <v>428</v>
      </c>
      <c r="E107" s="2"/>
      <c r="F107" s="2"/>
      <c r="G107" s="11"/>
      <c r="H107" s="11">
        <v>97</v>
      </c>
      <c r="I107" s="4"/>
      <c r="J107" s="7">
        <f>H107</f>
        <v>97</v>
      </c>
    </row>
    <row r="108" spans="1:10" s="8" customFormat="1" ht="15.75">
      <c r="A108" s="5">
        <v>10</v>
      </c>
      <c r="B108" s="1" t="s">
        <v>321</v>
      </c>
      <c r="C108" s="100"/>
      <c r="D108" s="1" t="s">
        <v>252</v>
      </c>
      <c r="E108" s="2"/>
      <c r="F108" s="2"/>
      <c r="G108" s="11">
        <v>95</v>
      </c>
      <c r="H108" s="11"/>
      <c r="I108" s="4"/>
      <c r="J108" s="7">
        <f>G108</f>
        <v>95</v>
      </c>
    </row>
    <row r="109" spans="1:10">
      <c r="H109" s="8"/>
    </row>
    <row r="110" spans="1:10" ht="23.25">
      <c r="A110" s="166" t="s">
        <v>15</v>
      </c>
      <c r="B110" s="166"/>
      <c r="C110" s="166"/>
      <c r="D110" s="166"/>
      <c r="E110" s="166"/>
      <c r="F110" s="166"/>
      <c r="G110" s="166"/>
      <c r="H110" s="166"/>
      <c r="I110" s="166"/>
      <c r="J110" s="166"/>
    </row>
    <row r="111" spans="1:10" ht="63.75">
      <c r="A111" s="5" t="s">
        <v>1</v>
      </c>
      <c r="B111" s="1"/>
      <c r="C111" s="100"/>
      <c r="D111" s="1"/>
      <c r="E111" s="2" t="s">
        <v>113</v>
      </c>
      <c r="F111" s="2" t="s">
        <v>151</v>
      </c>
      <c r="G111" s="2" t="s">
        <v>248</v>
      </c>
      <c r="H111" s="4" t="s">
        <v>426</v>
      </c>
      <c r="I111" s="4" t="s">
        <v>474</v>
      </c>
      <c r="J111" s="7" t="s">
        <v>2</v>
      </c>
    </row>
    <row r="112" spans="1:10" ht="15.75">
      <c r="A112" s="6">
        <v>1</v>
      </c>
      <c r="B112" s="103" t="s">
        <v>333</v>
      </c>
      <c r="C112" s="102"/>
      <c r="D112" s="86" t="s">
        <v>311</v>
      </c>
      <c r="E112" s="11"/>
      <c r="F112" s="11"/>
      <c r="G112" s="11">
        <f>103</f>
        <v>103</v>
      </c>
      <c r="H112" s="11">
        <v>106</v>
      </c>
      <c r="I112" s="1"/>
      <c r="J112" s="10">
        <f>G112</f>
        <v>103</v>
      </c>
    </row>
    <row r="113" spans="1:10" s="8" customFormat="1" ht="15.75">
      <c r="A113" s="6">
        <v>2</v>
      </c>
      <c r="B113" s="103" t="s">
        <v>458</v>
      </c>
      <c r="C113" s="102"/>
      <c r="D113" s="86" t="s">
        <v>428</v>
      </c>
      <c r="E113" s="11"/>
      <c r="F113" s="11"/>
      <c r="G113" s="11"/>
      <c r="H113" s="11">
        <f>102</f>
        <v>102</v>
      </c>
      <c r="I113" s="1"/>
      <c r="J113" s="10">
        <f>H113</f>
        <v>102</v>
      </c>
    </row>
    <row r="114" spans="1:10" s="8" customFormat="1" ht="15.75">
      <c r="A114" s="6">
        <v>3</v>
      </c>
      <c r="B114" s="103" t="s">
        <v>116</v>
      </c>
      <c r="C114" s="102"/>
      <c r="D114" s="86" t="s">
        <v>115</v>
      </c>
      <c r="E114" s="11">
        <f>100</f>
        <v>100</v>
      </c>
      <c r="F114" s="11"/>
      <c r="G114" s="11"/>
      <c r="H114" s="1"/>
      <c r="I114" s="1"/>
      <c r="J114" s="10">
        <f>E114</f>
        <v>100</v>
      </c>
    </row>
    <row r="115" spans="1:10" ht="15.75">
      <c r="A115" s="6">
        <v>4</v>
      </c>
      <c r="B115" s="103" t="s">
        <v>334</v>
      </c>
      <c r="C115" s="102"/>
      <c r="D115" s="86" t="s">
        <v>335</v>
      </c>
      <c r="E115" s="11"/>
      <c r="F115" s="11"/>
      <c r="G115" s="11">
        <v>99</v>
      </c>
      <c r="H115" s="1"/>
      <c r="I115" s="1"/>
      <c r="J115" s="10">
        <f>G115</f>
        <v>99</v>
      </c>
    </row>
    <row r="116" spans="1:10" ht="15.75">
      <c r="A116" s="6">
        <v>5</v>
      </c>
      <c r="B116" s="103" t="s">
        <v>459</v>
      </c>
      <c r="C116" s="102"/>
      <c r="D116" s="86" t="s">
        <v>428</v>
      </c>
      <c r="E116" s="11"/>
      <c r="F116" s="11"/>
      <c r="G116" s="11"/>
      <c r="H116" s="11">
        <f>98</f>
        <v>98</v>
      </c>
      <c r="I116" s="1"/>
      <c r="J116" s="10">
        <f>H116</f>
        <v>98</v>
      </c>
    </row>
  </sheetData>
  <sortState xmlns:xlrd2="http://schemas.microsoft.com/office/spreadsheetml/2017/richdata2" ref="A99:J108">
    <sortCondition descending="1" ref="J99:J108"/>
  </sortState>
  <mergeCells count="16">
    <mergeCell ref="A1:J1"/>
    <mergeCell ref="A25:J25"/>
    <mergeCell ref="A19:J19"/>
    <mergeCell ref="A54:J54"/>
    <mergeCell ref="A59:J59"/>
    <mergeCell ref="A5:J5"/>
    <mergeCell ref="A40:J40"/>
    <mergeCell ref="A48:J48"/>
    <mergeCell ref="A64:J64"/>
    <mergeCell ref="A110:J110"/>
    <mergeCell ref="A70:J70"/>
    <mergeCell ref="A75:J75"/>
    <mergeCell ref="A82:J82"/>
    <mergeCell ref="A91:J91"/>
    <mergeCell ref="A97:J97"/>
    <mergeCell ref="A87:J87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4"/>
  <sheetViews>
    <sheetView topLeftCell="A30" zoomScaleNormal="100" workbookViewId="0">
      <selection activeCell="B54" sqref="B54"/>
    </sheetView>
  </sheetViews>
  <sheetFormatPr defaultRowHeight="15"/>
  <cols>
    <col min="2" max="2" width="47.85546875" bestFit="1" customWidth="1"/>
    <col min="3" max="3" width="33.28515625" bestFit="1" customWidth="1"/>
    <col min="4" max="4" width="12.5703125" style="8" customWidth="1"/>
    <col min="5" max="5" width="10.85546875" customWidth="1"/>
    <col min="7" max="7" width="9.140625" style="8"/>
    <col min="8" max="8" width="11.42578125" style="8" customWidth="1"/>
    <col min="9" max="9" width="10" customWidth="1"/>
  </cols>
  <sheetData>
    <row r="1" spans="1:9" s="8" customFormat="1" ht="23.25">
      <c r="A1" s="166" t="s">
        <v>27</v>
      </c>
      <c r="B1" s="166"/>
      <c r="C1" s="166"/>
      <c r="D1" s="166"/>
      <c r="E1" s="166"/>
      <c r="F1" s="166"/>
      <c r="G1" s="166"/>
      <c r="H1" s="166"/>
      <c r="I1" s="166"/>
    </row>
    <row r="2" spans="1:9" s="8" customFormat="1" ht="63.75">
      <c r="A2" s="5" t="s">
        <v>1</v>
      </c>
      <c r="B2" s="1"/>
      <c r="C2" s="1"/>
      <c r="D2" s="2" t="s">
        <v>113</v>
      </c>
      <c r="E2" s="2" t="s">
        <v>151</v>
      </c>
      <c r="F2" s="2" t="s">
        <v>248</v>
      </c>
      <c r="G2" s="4" t="s">
        <v>426</v>
      </c>
      <c r="H2" s="4" t="s">
        <v>474</v>
      </c>
      <c r="I2" s="7" t="s">
        <v>2</v>
      </c>
    </row>
    <row r="3" spans="1:9" s="8" customFormat="1" ht="15.75">
      <c r="A3" s="5">
        <v>1</v>
      </c>
      <c r="B3" s="1" t="s">
        <v>261</v>
      </c>
      <c r="C3" s="1" t="s">
        <v>265</v>
      </c>
      <c r="D3" s="2"/>
      <c r="E3" s="2"/>
      <c r="F3" s="11">
        <v>109</v>
      </c>
      <c r="G3" s="2"/>
      <c r="H3" s="4"/>
      <c r="I3" s="7">
        <f>F3</f>
        <v>109</v>
      </c>
    </row>
    <row r="4" spans="1:9" s="8" customFormat="1" ht="15.75">
      <c r="A4" s="5">
        <v>2</v>
      </c>
      <c r="B4" s="1" t="s">
        <v>262</v>
      </c>
      <c r="C4" s="1" t="s">
        <v>265</v>
      </c>
      <c r="D4" s="2"/>
      <c r="E4" s="2"/>
      <c r="F4" s="11">
        <v>105</v>
      </c>
      <c r="G4" s="2"/>
      <c r="H4" s="4"/>
      <c r="I4" s="7">
        <f t="shared" ref="I4:I6" si="0">F4</f>
        <v>105</v>
      </c>
    </row>
    <row r="5" spans="1:9" s="8" customFormat="1" ht="15.75">
      <c r="A5" s="5">
        <v>3</v>
      </c>
      <c r="B5" s="1" t="s">
        <v>263</v>
      </c>
      <c r="C5" s="1" t="s">
        <v>266</v>
      </c>
      <c r="D5" s="2"/>
      <c r="E5" s="2"/>
      <c r="F5" s="11">
        <v>101</v>
      </c>
      <c r="G5" s="2"/>
      <c r="H5" s="4"/>
      <c r="I5" s="7">
        <f t="shared" si="0"/>
        <v>101</v>
      </c>
    </row>
    <row r="6" spans="1:9" s="8" customFormat="1" ht="15.75">
      <c r="A6" s="6">
        <v>4</v>
      </c>
      <c r="B6" s="56" t="s">
        <v>264</v>
      </c>
      <c r="C6" s="57" t="s">
        <v>266</v>
      </c>
      <c r="D6" s="37"/>
      <c r="E6" s="37"/>
      <c r="F6" s="11">
        <v>97</v>
      </c>
      <c r="G6" s="11"/>
      <c r="H6" s="1"/>
      <c r="I6" s="7">
        <f t="shared" si="0"/>
        <v>97</v>
      </c>
    </row>
    <row r="7" spans="1:9" s="8" customFormat="1"/>
    <row r="8" spans="1:9" s="8" customFormat="1" ht="23.25">
      <c r="A8" s="166" t="s">
        <v>79</v>
      </c>
      <c r="B8" s="166"/>
      <c r="C8" s="166"/>
      <c r="D8" s="166"/>
      <c r="E8" s="166"/>
      <c r="F8" s="166"/>
      <c r="G8" s="166"/>
      <c r="H8" s="166"/>
      <c r="I8" s="166"/>
    </row>
    <row r="9" spans="1:9" s="8" customFormat="1" ht="63.75">
      <c r="A9" s="5" t="s">
        <v>1</v>
      </c>
      <c r="B9" s="1"/>
      <c r="C9" s="1"/>
      <c r="D9" s="2" t="s">
        <v>113</v>
      </c>
      <c r="E9" s="2" t="s">
        <v>151</v>
      </c>
      <c r="F9" s="2" t="s">
        <v>248</v>
      </c>
      <c r="G9" s="4" t="s">
        <v>426</v>
      </c>
      <c r="H9" s="4" t="s">
        <v>474</v>
      </c>
      <c r="I9" s="7" t="s">
        <v>2</v>
      </c>
    </row>
    <row r="10" spans="1:9" s="8" customFormat="1" ht="15.75">
      <c r="A10" s="5">
        <v>1</v>
      </c>
      <c r="B10" s="1" t="s">
        <v>291</v>
      </c>
      <c r="C10" s="1" t="s">
        <v>265</v>
      </c>
      <c r="D10" s="2"/>
      <c r="E10" s="2"/>
      <c r="F10" s="11">
        <v>109</v>
      </c>
      <c r="G10" s="2"/>
      <c r="H10" s="4"/>
      <c r="I10" s="7">
        <f>F10</f>
        <v>109</v>
      </c>
    </row>
    <row r="11" spans="1:9" s="8" customFormat="1" ht="15.75">
      <c r="A11" s="5">
        <v>2</v>
      </c>
      <c r="B11" s="1" t="s">
        <v>292</v>
      </c>
      <c r="C11" s="1" t="s">
        <v>265</v>
      </c>
      <c r="D11" s="2"/>
      <c r="E11" s="2"/>
      <c r="F11" s="11">
        <v>105</v>
      </c>
      <c r="G11" s="2"/>
      <c r="H11" s="4"/>
      <c r="I11" s="7">
        <f t="shared" ref="I11:I13" si="1">F11</f>
        <v>105</v>
      </c>
    </row>
    <row r="12" spans="1:9" s="8" customFormat="1" ht="15.75">
      <c r="A12" s="5">
        <v>3</v>
      </c>
      <c r="B12" s="1" t="s">
        <v>293</v>
      </c>
      <c r="C12" s="1" t="s">
        <v>265</v>
      </c>
      <c r="D12" s="2"/>
      <c r="E12" s="2"/>
      <c r="F12" s="11">
        <v>101</v>
      </c>
      <c r="G12" s="2"/>
      <c r="H12" s="4"/>
      <c r="I12" s="7">
        <f t="shared" si="1"/>
        <v>101</v>
      </c>
    </row>
    <row r="13" spans="1:9" s="8" customFormat="1" ht="15.75">
      <c r="A13" s="6">
        <v>4</v>
      </c>
      <c r="B13" s="56" t="s">
        <v>294</v>
      </c>
      <c r="C13" s="57" t="s">
        <v>265</v>
      </c>
      <c r="D13" s="37"/>
      <c r="E13" s="37"/>
      <c r="F13" s="11">
        <v>97</v>
      </c>
      <c r="G13" s="11"/>
      <c r="H13" s="1"/>
      <c r="I13" s="7">
        <f t="shared" si="1"/>
        <v>97</v>
      </c>
    </row>
    <row r="14" spans="1:9" s="8" customFormat="1">
      <c r="B14" s="81"/>
    </row>
    <row r="15" spans="1:9" s="8" customFormat="1" ht="23.25">
      <c r="A15" s="166" t="s">
        <v>64</v>
      </c>
      <c r="B15" s="166"/>
      <c r="C15" s="166"/>
      <c r="D15" s="166"/>
      <c r="E15" s="166"/>
      <c r="F15" s="166"/>
      <c r="G15" s="166"/>
      <c r="H15" s="166"/>
      <c r="I15" s="166"/>
    </row>
    <row r="16" spans="1:9" s="8" customFormat="1" ht="63.75">
      <c r="A16" s="5" t="s">
        <v>1</v>
      </c>
      <c r="B16" s="1"/>
      <c r="C16" s="1"/>
      <c r="D16" s="2" t="s">
        <v>113</v>
      </c>
      <c r="E16" s="2" t="s">
        <v>151</v>
      </c>
      <c r="F16" s="2" t="s">
        <v>248</v>
      </c>
      <c r="G16" s="4" t="s">
        <v>426</v>
      </c>
      <c r="H16" s="4" t="s">
        <v>474</v>
      </c>
      <c r="I16" s="7" t="s">
        <v>2</v>
      </c>
    </row>
    <row r="17" spans="1:9" s="8" customFormat="1" ht="15.75">
      <c r="A17" s="6">
        <v>1</v>
      </c>
      <c r="B17" s="26" t="s">
        <v>330</v>
      </c>
      <c r="C17" s="49" t="s">
        <v>265</v>
      </c>
      <c r="D17" s="37"/>
      <c r="E17" s="37"/>
      <c r="F17" s="11">
        <f>100</f>
        <v>100</v>
      </c>
      <c r="G17" s="11"/>
      <c r="H17" s="1"/>
      <c r="I17" s="10">
        <f>F17</f>
        <v>100</v>
      </c>
    </row>
    <row r="18" spans="1:9" s="8" customFormat="1">
      <c r="B18" s="81"/>
    </row>
    <row r="19" spans="1:9" s="8" customFormat="1" ht="23.25">
      <c r="A19" s="166" t="s">
        <v>62</v>
      </c>
      <c r="B19" s="166"/>
      <c r="C19" s="166"/>
      <c r="D19" s="166"/>
      <c r="E19" s="166"/>
      <c r="F19" s="166"/>
      <c r="G19" s="166"/>
      <c r="H19" s="166"/>
      <c r="I19" s="166"/>
    </row>
    <row r="20" spans="1:9" s="8" customFormat="1" ht="63.75">
      <c r="A20" s="5" t="s">
        <v>1</v>
      </c>
      <c r="B20" s="1"/>
      <c r="C20" s="1"/>
      <c r="D20" s="2" t="s">
        <v>113</v>
      </c>
      <c r="E20" s="2" t="s">
        <v>151</v>
      </c>
      <c r="F20" s="2" t="s">
        <v>248</v>
      </c>
      <c r="G20" s="4" t="s">
        <v>426</v>
      </c>
      <c r="H20" s="4" t="s">
        <v>474</v>
      </c>
      <c r="I20" s="7" t="s">
        <v>2</v>
      </c>
    </row>
    <row r="21" spans="1:9" s="8" customFormat="1" ht="15.75">
      <c r="A21" s="6"/>
      <c r="B21" s="61"/>
      <c r="C21" s="61"/>
      <c r="D21" s="37"/>
      <c r="E21" s="11"/>
      <c r="F21" s="11"/>
      <c r="G21" s="11"/>
      <c r="H21" s="1"/>
      <c r="I21" s="10"/>
    </row>
    <row r="22" spans="1:9" s="8" customFormat="1" ht="15.75">
      <c r="A22" s="73"/>
      <c r="B22" s="82"/>
      <c r="C22" s="82"/>
      <c r="D22" s="80"/>
      <c r="E22" s="74"/>
      <c r="F22" s="74"/>
      <c r="G22" s="74"/>
      <c r="H22" s="28"/>
      <c r="I22" s="75"/>
    </row>
    <row r="23" spans="1:9" s="8" customFormat="1" ht="23.25">
      <c r="A23" s="166" t="s">
        <v>65</v>
      </c>
      <c r="B23" s="166"/>
      <c r="C23" s="166"/>
      <c r="D23" s="166"/>
      <c r="E23" s="166"/>
      <c r="F23" s="166"/>
      <c r="G23" s="166"/>
      <c r="H23" s="166"/>
      <c r="I23" s="166"/>
    </row>
    <row r="24" spans="1:9" s="8" customFormat="1" ht="63.75">
      <c r="A24" s="5" t="s">
        <v>1</v>
      </c>
      <c r="B24" s="1"/>
      <c r="C24" s="1"/>
      <c r="D24" s="2" t="s">
        <v>113</v>
      </c>
      <c r="E24" s="2" t="s">
        <v>151</v>
      </c>
      <c r="F24" s="2" t="s">
        <v>248</v>
      </c>
      <c r="G24" s="4" t="s">
        <v>426</v>
      </c>
      <c r="H24" s="4" t="s">
        <v>474</v>
      </c>
      <c r="I24" s="7" t="s">
        <v>2</v>
      </c>
    </row>
    <row r="25" spans="1:9" s="8" customFormat="1" ht="15.75">
      <c r="A25" s="6"/>
      <c r="B25" s="61"/>
      <c r="C25" s="61"/>
      <c r="D25" s="37"/>
      <c r="E25" s="37"/>
      <c r="F25" s="11"/>
      <c r="G25" s="11"/>
      <c r="H25" s="1"/>
      <c r="I25" s="10"/>
    </row>
    <row r="26" spans="1:9" s="8" customFormat="1"/>
    <row r="27" spans="1:9" s="8" customFormat="1" ht="23.25">
      <c r="A27" s="166" t="s">
        <v>63</v>
      </c>
      <c r="B27" s="166"/>
      <c r="C27" s="166"/>
      <c r="D27" s="166"/>
      <c r="E27" s="166"/>
      <c r="F27" s="166"/>
      <c r="G27" s="166"/>
      <c r="H27" s="166"/>
      <c r="I27" s="166"/>
    </row>
    <row r="28" spans="1:9" s="8" customFormat="1" ht="63.75">
      <c r="A28" s="5" t="s">
        <v>1</v>
      </c>
      <c r="B28" s="1"/>
      <c r="C28" s="1"/>
      <c r="D28" s="2" t="s">
        <v>113</v>
      </c>
      <c r="E28" s="2" t="s">
        <v>151</v>
      </c>
      <c r="F28" s="2" t="s">
        <v>248</v>
      </c>
      <c r="G28" s="4" t="s">
        <v>426</v>
      </c>
      <c r="H28" s="4" t="s">
        <v>474</v>
      </c>
      <c r="I28" s="7" t="s">
        <v>2</v>
      </c>
    </row>
    <row r="29" spans="1:9" s="8" customFormat="1" ht="15.75">
      <c r="A29" s="6">
        <v>1</v>
      </c>
      <c r="B29" s="49" t="s">
        <v>336</v>
      </c>
      <c r="C29" s="49" t="s">
        <v>265</v>
      </c>
      <c r="D29" s="37"/>
      <c r="E29" s="11"/>
      <c r="F29" s="11">
        <f>100</f>
        <v>100</v>
      </c>
      <c r="G29" s="11"/>
      <c r="H29" s="1"/>
      <c r="I29" s="10">
        <f>F29</f>
        <v>100</v>
      </c>
    </row>
    <row r="30" spans="1:9" s="8" customFormat="1" ht="15.75">
      <c r="A30" s="6">
        <v>2</v>
      </c>
      <c r="B30" s="49" t="s">
        <v>446</v>
      </c>
      <c r="C30" s="49" t="s">
        <v>419</v>
      </c>
      <c r="D30" s="37"/>
      <c r="E30" s="11"/>
      <c r="F30" s="11"/>
      <c r="G30" s="11">
        <f>100</f>
        <v>100</v>
      </c>
      <c r="H30" s="1"/>
      <c r="I30" s="10">
        <f>G30</f>
        <v>100</v>
      </c>
    </row>
    <row r="31" spans="1:9" s="8" customFormat="1"/>
    <row r="32" spans="1:9" ht="23.25">
      <c r="A32" s="166" t="s">
        <v>48</v>
      </c>
      <c r="B32" s="166"/>
      <c r="C32" s="166"/>
      <c r="D32" s="166"/>
      <c r="E32" s="166"/>
      <c r="F32" s="166"/>
      <c r="G32" s="166"/>
      <c r="H32" s="166"/>
      <c r="I32" s="166"/>
    </row>
    <row r="33" spans="1:21" ht="63.75">
      <c r="A33" s="5" t="s">
        <v>1</v>
      </c>
      <c r="B33" s="1"/>
      <c r="C33" s="1"/>
      <c r="D33" s="2" t="s">
        <v>113</v>
      </c>
      <c r="E33" s="2" t="s">
        <v>151</v>
      </c>
      <c r="F33" s="2" t="s">
        <v>248</v>
      </c>
      <c r="G33" s="4" t="s">
        <v>426</v>
      </c>
      <c r="H33" s="4" t="s">
        <v>474</v>
      </c>
      <c r="I33" s="7" t="s">
        <v>2</v>
      </c>
      <c r="M33" s="8"/>
      <c r="N33" s="8"/>
      <c r="O33" s="8"/>
      <c r="P33" s="8"/>
      <c r="Q33" s="8"/>
      <c r="R33" s="8"/>
      <c r="S33" s="8"/>
      <c r="T33" s="8"/>
      <c r="U33" s="8"/>
    </row>
    <row r="34" spans="1:21" s="8" customFormat="1" ht="15.75">
      <c r="A34" s="6"/>
      <c r="B34" s="104"/>
      <c r="C34" s="104"/>
      <c r="D34" s="2"/>
      <c r="E34" s="11"/>
      <c r="F34" s="11"/>
      <c r="G34" s="11"/>
      <c r="H34" s="1"/>
      <c r="I34" s="10">
        <f>F34+G34</f>
        <v>0</v>
      </c>
    </row>
    <row r="36" spans="1:21" ht="23.25">
      <c r="A36" s="166" t="s">
        <v>49</v>
      </c>
      <c r="B36" s="166"/>
      <c r="C36" s="166"/>
      <c r="D36" s="166"/>
      <c r="E36" s="166"/>
      <c r="F36" s="166"/>
      <c r="G36" s="166"/>
      <c r="H36" s="166"/>
      <c r="I36" s="166"/>
    </row>
    <row r="37" spans="1:21" ht="63.75">
      <c r="A37" s="5" t="s">
        <v>1</v>
      </c>
      <c r="B37" s="1"/>
      <c r="C37" s="1"/>
      <c r="D37" s="2" t="s">
        <v>113</v>
      </c>
      <c r="E37" s="2" t="s">
        <v>151</v>
      </c>
      <c r="F37" s="2" t="s">
        <v>248</v>
      </c>
      <c r="G37" s="4" t="s">
        <v>426</v>
      </c>
      <c r="H37" s="4" t="s">
        <v>474</v>
      </c>
      <c r="I37" s="7" t="s">
        <v>2</v>
      </c>
    </row>
    <row r="38" spans="1:21" s="8" customFormat="1" ht="15.75">
      <c r="A38" s="6">
        <v>1</v>
      </c>
      <c r="B38" s="125" t="s">
        <v>152</v>
      </c>
      <c r="C38" s="126" t="s">
        <v>153</v>
      </c>
      <c r="D38" s="2"/>
      <c r="E38" s="11">
        <f>100</f>
        <v>100</v>
      </c>
      <c r="F38" s="11"/>
      <c r="G38" s="11"/>
      <c r="H38" s="1"/>
      <c r="I38" s="10">
        <f>E38</f>
        <v>100</v>
      </c>
    </row>
    <row r="39" spans="1:21" s="8" customFormat="1" ht="15.75">
      <c r="A39" s="73"/>
      <c r="B39" s="120"/>
      <c r="C39" s="120"/>
      <c r="D39" s="121"/>
      <c r="E39" s="74"/>
      <c r="F39" s="74"/>
      <c r="G39" s="74"/>
      <c r="H39" s="28"/>
      <c r="I39" s="75"/>
    </row>
    <row r="40" spans="1:21" s="8" customFormat="1" ht="14.25" customHeight="1"/>
    <row r="41" spans="1:21" s="8" customFormat="1" ht="14.25" customHeight="1">
      <c r="A41" s="166" t="s">
        <v>50</v>
      </c>
      <c r="B41" s="166"/>
      <c r="C41" s="166"/>
      <c r="D41" s="166"/>
      <c r="E41" s="166"/>
      <c r="F41" s="166"/>
      <c r="G41" s="166"/>
      <c r="H41" s="166"/>
      <c r="I41" s="166"/>
    </row>
    <row r="42" spans="1:21" ht="63.75">
      <c r="A42" s="5" t="s">
        <v>1</v>
      </c>
      <c r="B42" s="1"/>
      <c r="C42" s="1"/>
      <c r="D42" s="2" t="s">
        <v>113</v>
      </c>
      <c r="E42" s="2" t="s">
        <v>151</v>
      </c>
      <c r="F42" s="2" t="s">
        <v>248</v>
      </c>
      <c r="G42" s="4" t="s">
        <v>426</v>
      </c>
      <c r="H42" s="4" t="s">
        <v>474</v>
      </c>
      <c r="I42" s="7" t="s">
        <v>2</v>
      </c>
    </row>
    <row r="43" spans="1:21" s="8" customFormat="1" ht="15.75">
      <c r="A43" s="6"/>
      <c r="B43" s="104"/>
      <c r="C43" s="104"/>
      <c r="D43" s="11"/>
      <c r="E43" s="11"/>
      <c r="F43" s="1"/>
      <c r="G43" s="1"/>
      <c r="H43" s="11"/>
      <c r="I43" s="10">
        <f>E43</f>
        <v>0</v>
      </c>
    </row>
    <row r="44" spans="1:21" s="8" customFormat="1" ht="15.75">
      <c r="A44" s="6"/>
      <c r="B44" s="104"/>
      <c r="C44" s="104"/>
      <c r="D44" s="11"/>
      <c r="E44" s="11"/>
      <c r="F44" s="11"/>
      <c r="G44" s="1"/>
      <c r="H44" s="11"/>
      <c r="I44" s="10"/>
    </row>
    <row r="45" spans="1:21" s="8" customFormat="1">
      <c r="B45" s="44"/>
      <c r="C45" s="45"/>
      <c r="D45" s="46"/>
    </row>
    <row r="46" spans="1:21" s="8" customFormat="1" ht="23.25">
      <c r="A46" s="166" t="s">
        <v>37</v>
      </c>
      <c r="B46" s="166"/>
      <c r="C46" s="166"/>
      <c r="D46" s="166"/>
      <c r="E46" s="166"/>
      <c r="F46" s="166"/>
      <c r="G46" s="166"/>
      <c r="H46" s="166"/>
      <c r="I46" s="166"/>
    </row>
    <row r="47" spans="1:21" s="8" customFormat="1" ht="63.75">
      <c r="A47" s="5" t="s">
        <v>1</v>
      </c>
      <c r="B47" s="1"/>
      <c r="C47" s="1"/>
      <c r="D47" s="2" t="s">
        <v>113</v>
      </c>
      <c r="E47" s="2" t="s">
        <v>151</v>
      </c>
      <c r="F47" s="2" t="s">
        <v>248</v>
      </c>
      <c r="G47" s="4" t="s">
        <v>426</v>
      </c>
      <c r="H47" s="4" t="s">
        <v>474</v>
      </c>
      <c r="I47" s="7" t="s">
        <v>2</v>
      </c>
    </row>
    <row r="48" spans="1:21" s="8" customFormat="1" ht="15.75">
      <c r="A48" s="6">
        <v>1</v>
      </c>
      <c r="B48" s="104" t="s">
        <v>447</v>
      </c>
      <c r="C48" s="104" t="s">
        <v>311</v>
      </c>
      <c r="D48" s="11"/>
      <c r="E48" s="11"/>
      <c r="F48" s="11"/>
      <c r="G48" s="11">
        <f>100</f>
        <v>100</v>
      </c>
      <c r="H48" s="11"/>
      <c r="I48" s="10">
        <f>G48</f>
        <v>100</v>
      </c>
    </row>
    <row r="49" spans="1:14" s="8" customFormat="1"/>
    <row r="50" spans="1:14" ht="23.25">
      <c r="A50" s="166" t="s">
        <v>16</v>
      </c>
      <c r="B50" s="166"/>
      <c r="C50" s="166"/>
      <c r="D50" s="166"/>
      <c r="E50" s="166"/>
      <c r="F50" s="166"/>
      <c r="G50" s="166"/>
      <c r="H50" s="166"/>
      <c r="I50" s="166"/>
    </row>
    <row r="51" spans="1:14" ht="63.75">
      <c r="A51" s="5" t="s">
        <v>1</v>
      </c>
      <c r="B51" s="1"/>
      <c r="C51" s="1"/>
      <c r="D51" s="2" t="s">
        <v>113</v>
      </c>
      <c r="E51" s="2" t="s">
        <v>151</v>
      </c>
      <c r="F51" s="2" t="s">
        <v>248</v>
      </c>
      <c r="G51" s="4" t="s">
        <v>426</v>
      </c>
      <c r="H51" s="4" t="s">
        <v>474</v>
      </c>
      <c r="I51" s="7" t="s">
        <v>2</v>
      </c>
    </row>
    <row r="52" spans="1:14" s="8" customFormat="1" ht="15.75">
      <c r="A52" s="6">
        <v>1</v>
      </c>
      <c r="B52" s="117" t="s">
        <v>254</v>
      </c>
      <c r="C52" s="86" t="s">
        <v>247</v>
      </c>
      <c r="D52" s="11"/>
      <c r="E52" s="11"/>
      <c r="F52" s="11">
        <v>99</v>
      </c>
      <c r="G52" s="11"/>
      <c r="H52" s="11">
        <f>100</f>
        <v>100</v>
      </c>
      <c r="I52" s="10">
        <f>F52+H52</f>
        <v>199</v>
      </c>
    </row>
    <row r="53" spans="1:14" s="8" customFormat="1" ht="15.75">
      <c r="A53" s="6">
        <v>2</v>
      </c>
      <c r="B53" s="117" t="s">
        <v>253</v>
      </c>
      <c r="C53" s="86" t="s">
        <v>159</v>
      </c>
      <c r="D53" s="11"/>
      <c r="E53" s="11"/>
      <c r="F53" s="11">
        <v>103</v>
      </c>
      <c r="G53" s="11"/>
      <c r="H53" s="11"/>
      <c r="I53" s="10">
        <f>F53</f>
        <v>103</v>
      </c>
    </row>
    <row r="54" spans="1:14" s="8" customFormat="1" ht="15.75">
      <c r="A54" s="6">
        <v>3</v>
      </c>
      <c r="B54" s="117" t="s">
        <v>117</v>
      </c>
      <c r="C54" s="86" t="s">
        <v>115</v>
      </c>
      <c r="D54" s="11">
        <f>100</f>
        <v>100</v>
      </c>
      <c r="E54" s="11"/>
      <c r="F54" s="11"/>
      <c r="G54" s="11"/>
      <c r="H54" s="11"/>
      <c r="I54" s="10">
        <f>D54</f>
        <v>100</v>
      </c>
    </row>
    <row r="55" spans="1:14" s="8" customFormat="1" ht="15.75">
      <c r="A55" s="6">
        <v>3</v>
      </c>
      <c r="B55" s="117" t="s">
        <v>448</v>
      </c>
      <c r="C55" s="86" t="s">
        <v>311</v>
      </c>
      <c r="D55" s="11"/>
      <c r="E55" s="11"/>
      <c r="F55" s="11"/>
      <c r="G55" s="11">
        <f>100</f>
        <v>100</v>
      </c>
      <c r="H55" s="11"/>
      <c r="I55" s="10">
        <f>G55</f>
        <v>100</v>
      </c>
    </row>
    <row r="56" spans="1:14" s="8" customFormat="1" ht="15.75">
      <c r="A56" s="73"/>
      <c r="B56" s="118"/>
      <c r="C56" s="119"/>
      <c r="D56" s="74"/>
      <c r="E56" s="74"/>
      <c r="F56" s="28"/>
      <c r="G56" s="74"/>
      <c r="H56" s="74"/>
      <c r="I56" s="75"/>
    </row>
    <row r="58" spans="1:14" ht="23.25">
      <c r="A58" s="166" t="s">
        <v>17</v>
      </c>
      <c r="B58" s="166"/>
      <c r="C58" s="166"/>
      <c r="D58" s="166"/>
      <c r="E58" s="166"/>
      <c r="F58" s="166"/>
      <c r="G58" s="166"/>
      <c r="H58" s="166"/>
      <c r="I58" s="166"/>
    </row>
    <row r="59" spans="1:14" ht="63.75">
      <c r="A59" s="5" t="s">
        <v>1</v>
      </c>
      <c r="B59" s="1"/>
      <c r="C59" s="1"/>
      <c r="D59" s="2" t="s">
        <v>113</v>
      </c>
      <c r="E59" s="2" t="s">
        <v>151</v>
      </c>
      <c r="F59" s="2" t="s">
        <v>248</v>
      </c>
      <c r="G59" s="4" t="s">
        <v>426</v>
      </c>
      <c r="H59" s="4" t="s">
        <v>474</v>
      </c>
      <c r="I59" s="7" t="s">
        <v>2</v>
      </c>
      <c r="M59" s="34"/>
      <c r="N59" s="34"/>
    </row>
    <row r="60" spans="1:14" s="8" customFormat="1" ht="15.75">
      <c r="A60" s="6">
        <v>1</v>
      </c>
      <c r="B60" s="117" t="s">
        <v>156</v>
      </c>
      <c r="C60" s="86" t="s">
        <v>159</v>
      </c>
      <c r="D60" s="11"/>
      <c r="E60" s="11">
        <v>106</v>
      </c>
      <c r="F60" s="11">
        <v>111</v>
      </c>
      <c r="G60" s="11"/>
      <c r="H60" s="11"/>
      <c r="I60" s="10">
        <f>E60+F60</f>
        <v>217</v>
      </c>
      <c r="M60" s="34"/>
      <c r="N60" s="34"/>
    </row>
    <row r="61" spans="1:14" s="8" customFormat="1" ht="15.75">
      <c r="A61" s="6">
        <v>2</v>
      </c>
      <c r="B61" s="117" t="s">
        <v>328</v>
      </c>
      <c r="C61" s="86" t="s">
        <v>311</v>
      </c>
      <c r="D61" s="11"/>
      <c r="E61" s="11"/>
      <c r="F61" s="11">
        <v>99</v>
      </c>
      <c r="G61" s="11">
        <v>101</v>
      </c>
      <c r="H61" s="11"/>
      <c r="I61" s="10">
        <f>F61+G61</f>
        <v>200</v>
      </c>
      <c r="M61" s="34"/>
      <c r="N61" s="34"/>
    </row>
    <row r="62" spans="1:14" s="8" customFormat="1" ht="15.75">
      <c r="A62" s="6">
        <v>3</v>
      </c>
      <c r="B62" s="117" t="s">
        <v>157</v>
      </c>
      <c r="C62" s="86" t="s">
        <v>160</v>
      </c>
      <c r="D62" s="11"/>
      <c r="E62" s="11">
        <v>102</v>
      </c>
      <c r="F62" s="11">
        <v>95</v>
      </c>
      <c r="G62" s="11"/>
      <c r="H62" s="11"/>
      <c r="I62" s="10">
        <f>E62+F62</f>
        <v>197</v>
      </c>
      <c r="M62" s="34"/>
      <c r="N62" s="34"/>
    </row>
    <row r="63" spans="1:14" s="8" customFormat="1" ht="15.75">
      <c r="A63" s="6">
        <v>4</v>
      </c>
      <c r="B63" s="117" t="s">
        <v>324</v>
      </c>
      <c r="C63" s="86" t="s">
        <v>266</v>
      </c>
      <c r="D63" s="11"/>
      <c r="E63" s="11"/>
      <c r="F63" s="11">
        <v>115</v>
      </c>
      <c r="G63" s="11"/>
      <c r="H63" s="11"/>
      <c r="I63" s="10">
        <f>F63</f>
        <v>115</v>
      </c>
      <c r="M63" s="34"/>
      <c r="N63" s="34"/>
    </row>
    <row r="64" spans="1:14" s="8" customFormat="1" ht="15.75">
      <c r="A64" s="6">
        <v>5</v>
      </c>
      <c r="B64" s="117" t="s">
        <v>449</v>
      </c>
      <c r="C64" s="86" t="s">
        <v>311</v>
      </c>
      <c r="D64" s="11"/>
      <c r="E64" s="11"/>
      <c r="F64" s="11"/>
      <c r="G64" s="11">
        <v>109</v>
      </c>
      <c r="H64" s="11"/>
      <c r="I64" s="10">
        <f>G64</f>
        <v>109</v>
      </c>
      <c r="M64" s="34"/>
      <c r="N64" s="34"/>
    </row>
    <row r="65" spans="1:14" s="8" customFormat="1" ht="15.75">
      <c r="A65" s="6">
        <v>6</v>
      </c>
      <c r="B65" s="117" t="s">
        <v>325</v>
      </c>
      <c r="C65" s="86" t="s">
        <v>311</v>
      </c>
      <c r="D65" s="11"/>
      <c r="E65" s="11"/>
      <c r="F65" s="11">
        <v>107</v>
      </c>
      <c r="G65" s="11"/>
      <c r="H65" s="11"/>
      <c r="I65" s="10">
        <f>F65</f>
        <v>107</v>
      </c>
      <c r="M65" s="34"/>
      <c r="N65" s="34"/>
    </row>
    <row r="66" spans="1:14" s="8" customFormat="1" ht="15.75">
      <c r="A66" s="6">
        <v>7</v>
      </c>
      <c r="B66" s="117" t="s">
        <v>450</v>
      </c>
      <c r="C66" s="86" t="s">
        <v>428</v>
      </c>
      <c r="D66" s="11"/>
      <c r="E66" s="11"/>
      <c r="F66" s="11"/>
      <c r="G66" s="11">
        <v>105</v>
      </c>
      <c r="H66" s="11"/>
      <c r="I66" s="10">
        <f>G66</f>
        <v>105</v>
      </c>
      <c r="M66" s="34"/>
      <c r="N66" s="34"/>
    </row>
    <row r="67" spans="1:14" s="8" customFormat="1" ht="15.75">
      <c r="A67" s="6">
        <v>8</v>
      </c>
      <c r="B67" s="117" t="s">
        <v>326</v>
      </c>
      <c r="C67" s="86" t="s">
        <v>327</v>
      </c>
      <c r="D67" s="11"/>
      <c r="E67" s="11"/>
      <c r="F67" s="11">
        <v>103</v>
      </c>
      <c r="G67" s="11"/>
      <c r="H67" s="11"/>
      <c r="I67" s="10">
        <f>F67</f>
        <v>103</v>
      </c>
      <c r="M67" s="34"/>
      <c r="N67" s="34"/>
    </row>
    <row r="68" spans="1:14" s="8" customFormat="1" ht="15.75">
      <c r="A68" s="6">
        <v>9</v>
      </c>
      <c r="B68" s="117" t="s">
        <v>118</v>
      </c>
      <c r="C68" s="86" t="s">
        <v>115</v>
      </c>
      <c r="D68" s="11">
        <f>100</f>
        <v>100</v>
      </c>
      <c r="E68" s="11"/>
      <c r="F68" s="11"/>
      <c r="G68" s="11"/>
      <c r="H68" s="11"/>
      <c r="I68" s="10">
        <f>D68</f>
        <v>100</v>
      </c>
      <c r="M68" s="34"/>
      <c r="N68" s="34"/>
    </row>
    <row r="69" spans="1:14" s="8" customFormat="1" ht="15.75">
      <c r="A69" s="6">
        <v>10</v>
      </c>
      <c r="B69" s="117" t="s">
        <v>158</v>
      </c>
      <c r="C69" s="86" t="s">
        <v>153</v>
      </c>
      <c r="D69" s="11"/>
      <c r="E69" s="11">
        <v>98</v>
      </c>
      <c r="F69" s="11"/>
      <c r="G69" s="11"/>
      <c r="H69" s="11"/>
      <c r="I69" s="10">
        <f>E69</f>
        <v>98</v>
      </c>
      <c r="M69" s="34"/>
      <c r="N69" s="34"/>
    </row>
    <row r="70" spans="1:14" s="8" customFormat="1" ht="15.75">
      <c r="A70" s="6">
        <v>11</v>
      </c>
      <c r="B70" s="117" t="s">
        <v>451</v>
      </c>
      <c r="C70" s="86" t="s">
        <v>452</v>
      </c>
      <c r="D70" s="11"/>
      <c r="E70" s="11"/>
      <c r="F70" s="11"/>
      <c r="G70" s="11">
        <v>97</v>
      </c>
      <c r="H70" s="11"/>
      <c r="I70" s="10">
        <f>G70</f>
        <v>97</v>
      </c>
      <c r="M70" s="34"/>
      <c r="N70" s="34"/>
    </row>
    <row r="71" spans="1:14" s="8" customFormat="1" ht="15.75">
      <c r="A71" s="6"/>
      <c r="B71" s="104"/>
      <c r="C71" s="104"/>
      <c r="D71" s="11"/>
      <c r="E71" s="11"/>
      <c r="F71" s="1"/>
      <c r="G71" s="11"/>
      <c r="H71" s="11"/>
      <c r="I71" s="10"/>
      <c r="M71" s="34"/>
      <c r="N71" s="34"/>
    </row>
    <row r="72" spans="1:14" s="8" customFormat="1">
      <c r="C72" s="27"/>
      <c r="D72" s="27"/>
      <c r="M72" s="34"/>
      <c r="N72" s="34"/>
    </row>
    <row r="73" spans="1:14" ht="23.25">
      <c r="A73" s="166" t="s">
        <v>18</v>
      </c>
      <c r="B73" s="166"/>
      <c r="C73" s="166"/>
      <c r="D73" s="166"/>
      <c r="E73" s="166"/>
      <c r="F73" s="166"/>
      <c r="G73" s="166"/>
      <c r="H73" s="166"/>
      <c r="I73" s="166"/>
      <c r="M73" s="34"/>
      <c r="N73" s="34"/>
    </row>
    <row r="74" spans="1:14" ht="63.75">
      <c r="A74" s="5" t="s">
        <v>1</v>
      </c>
      <c r="B74" s="1"/>
      <c r="C74" s="1"/>
      <c r="D74" s="2" t="s">
        <v>113</v>
      </c>
      <c r="E74" s="2" t="s">
        <v>151</v>
      </c>
      <c r="F74" s="2" t="s">
        <v>248</v>
      </c>
      <c r="G74" s="4" t="s">
        <v>426</v>
      </c>
      <c r="H74" s="4" t="s">
        <v>474</v>
      </c>
      <c r="I74" s="7" t="s">
        <v>2</v>
      </c>
      <c r="M74" s="34"/>
      <c r="N74" s="34"/>
    </row>
    <row r="75" spans="1:14" ht="15.75">
      <c r="A75" s="6">
        <v>1</v>
      </c>
      <c r="B75" s="89" t="s">
        <v>119</v>
      </c>
      <c r="C75" s="86" t="s">
        <v>120</v>
      </c>
      <c r="D75" s="11">
        <f>100</f>
        <v>100</v>
      </c>
      <c r="E75" s="11"/>
      <c r="F75" s="11"/>
      <c r="G75" s="11">
        <f>103</f>
        <v>103</v>
      </c>
      <c r="H75" s="11"/>
      <c r="I75" s="10">
        <f>D75+G75</f>
        <v>203</v>
      </c>
    </row>
    <row r="76" spans="1:14" ht="15.75">
      <c r="A76" s="6">
        <v>2</v>
      </c>
      <c r="B76" s="89" t="s">
        <v>337</v>
      </c>
      <c r="C76" s="86" t="s">
        <v>311</v>
      </c>
      <c r="D76" s="11"/>
      <c r="E76" s="11"/>
      <c r="F76" s="11">
        <v>106</v>
      </c>
      <c r="G76" s="11"/>
      <c r="H76" s="11"/>
      <c r="I76" s="10">
        <f>F76</f>
        <v>106</v>
      </c>
    </row>
    <row r="77" spans="1:14" ht="15.75">
      <c r="A77" s="6">
        <v>3</v>
      </c>
      <c r="B77" s="89" t="s">
        <v>338</v>
      </c>
      <c r="C77" s="86" t="s">
        <v>266</v>
      </c>
      <c r="D77" s="11"/>
      <c r="E77" s="11"/>
      <c r="F77" s="11">
        <v>102</v>
      </c>
      <c r="G77" s="11"/>
      <c r="H77" s="11"/>
      <c r="I77" s="10">
        <f>F77</f>
        <v>102</v>
      </c>
    </row>
    <row r="78" spans="1:14" ht="15.75">
      <c r="A78" s="6">
        <v>4</v>
      </c>
      <c r="B78" s="89" t="s">
        <v>453</v>
      </c>
      <c r="C78" s="86" t="s">
        <v>311</v>
      </c>
      <c r="D78" s="11"/>
      <c r="E78" s="11"/>
      <c r="F78" s="11"/>
      <c r="G78" s="11">
        <v>99</v>
      </c>
      <c r="H78" s="11"/>
      <c r="I78" s="10">
        <f>G78</f>
        <v>99</v>
      </c>
    </row>
    <row r="79" spans="1:14" s="8" customFormat="1" ht="15.75">
      <c r="A79" s="73">
        <v>5</v>
      </c>
      <c r="B79" s="89" t="s">
        <v>339</v>
      </c>
      <c r="C79" s="86" t="s">
        <v>315</v>
      </c>
      <c r="D79" s="11"/>
      <c r="E79" s="11"/>
      <c r="F79" s="11">
        <v>98</v>
      </c>
      <c r="G79" s="11"/>
      <c r="H79" s="11"/>
      <c r="I79" s="10">
        <f>F79</f>
        <v>98</v>
      </c>
    </row>
    <row r="81" spans="1:14" s="8" customFormat="1" ht="23.25">
      <c r="A81" s="166" t="s">
        <v>340</v>
      </c>
      <c r="B81" s="166"/>
      <c r="C81" s="166"/>
      <c r="D81" s="166"/>
      <c r="E81" s="166"/>
      <c r="F81" s="166"/>
      <c r="G81" s="166"/>
      <c r="H81" s="166"/>
      <c r="I81" s="166"/>
      <c r="M81" s="34"/>
      <c r="N81" s="34"/>
    </row>
    <row r="82" spans="1:14" ht="63.75">
      <c r="A82" s="5" t="s">
        <v>1</v>
      </c>
      <c r="B82" s="1"/>
      <c r="C82" s="1"/>
      <c r="D82" s="2" t="s">
        <v>113</v>
      </c>
      <c r="E82" s="2" t="s">
        <v>151</v>
      </c>
      <c r="F82" s="2" t="s">
        <v>248</v>
      </c>
      <c r="G82" s="4" t="s">
        <v>426</v>
      </c>
      <c r="H82" s="4" t="s">
        <v>474</v>
      </c>
      <c r="I82" s="7" t="s">
        <v>2</v>
      </c>
    </row>
    <row r="83" spans="1:14" ht="15.75">
      <c r="A83" s="6">
        <v>1</v>
      </c>
      <c r="B83" s="89" t="s">
        <v>341</v>
      </c>
      <c r="C83" s="86" t="s">
        <v>335</v>
      </c>
      <c r="D83" s="11"/>
      <c r="E83" s="11"/>
      <c r="F83" s="11">
        <v>103</v>
      </c>
      <c r="G83" s="11"/>
      <c r="H83" s="11"/>
      <c r="I83" s="10">
        <f>F83</f>
        <v>103</v>
      </c>
    </row>
    <row r="84" spans="1:14" ht="15.75">
      <c r="A84" s="6">
        <v>2</v>
      </c>
      <c r="B84" s="89" t="s">
        <v>342</v>
      </c>
      <c r="C84" s="86" t="s">
        <v>343</v>
      </c>
      <c r="D84" s="11"/>
      <c r="E84" s="11"/>
      <c r="F84" s="11">
        <v>99</v>
      </c>
      <c r="G84" s="11"/>
      <c r="H84" s="11"/>
      <c r="I84" s="10">
        <f>F84</f>
        <v>99</v>
      </c>
    </row>
  </sheetData>
  <sortState xmlns:xlrd2="http://schemas.microsoft.com/office/spreadsheetml/2017/richdata2" ref="A52:I55">
    <sortCondition descending="1" ref="I52:I55"/>
  </sortState>
  <mergeCells count="14">
    <mergeCell ref="A81:I81"/>
    <mergeCell ref="A8:I8"/>
    <mergeCell ref="A73:I73"/>
    <mergeCell ref="A1:I1"/>
    <mergeCell ref="A32:I32"/>
    <mergeCell ref="A36:I36"/>
    <mergeCell ref="A50:I50"/>
    <mergeCell ref="A58:I58"/>
    <mergeCell ref="A41:I41"/>
    <mergeCell ref="A46:I46"/>
    <mergeCell ref="A19:I19"/>
    <mergeCell ref="A27:I27"/>
    <mergeCell ref="A15:I15"/>
    <mergeCell ref="A23:I2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6"/>
  <sheetViews>
    <sheetView topLeftCell="A55" workbookViewId="0">
      <selection activeCell="D75" sqref="D75"/>
    </sheetView>
  </sheetViews>
  <sheetFormatPr defaultRowHeight="15"/>
  <cols>
    <col min="2" max="2" width="26.28515625" customWidth="1"/>
    <col min="3" max="3" width="8.5703125" style="105" customWidth="1"/>
    <col min="4" max="4" width="20.140625" style="105" customWidth="1"/>
    <col min="5" max="5" width="12.5703125" customWidth="1"/>
    <col min="6" max="6" width="10.42578125" style="8" customWidth="1"/>
    <col min="7" max="7" width="9.28515625" style="8" customWidth="1"/>
  </cols>
  <sheetData>
    <row r="1" spans="1:10" ht="23.25">
      <c r="A1" s="166" t="s">
        <v>59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76.5">
      <c r="A2" s="5" t="s">
        <v>1</v>
      </c>
      <c r="B2" s="1"/>
      <c r="C2" s="100"/>
      <c r="D2" s="100"/>
      <c r="E2" s="2" t="s">
        <v>113</v>
      </c>
      <c r="F2" s="2" t="s">
        <v>151</v>
      </c>
      <c r="G2" s="2" t="s">
        <v>248</v>
      </c>
      <c r="H2" s="4" t="s">
        <v>426</v>
      </c>
      <c r="I2" s="4" t="s">
        <v>474</v>
      </c>
      <c r="J2" s="7" t="s">
        <v>2</v>
      </c>
    </row>
    <row r="3" spans="1:10" s="8" customFormat="1" ht="15.75">
      <c r="A3" s="5">
        <v>1</v>
      </c>
      <c r="B3" s="49" t="s">
        <v>522</v>
      </c>
      <c r="C3" s="108">
        <v>2012</v>
      </c>
      <c r="D3" s="106" t="s">
        <v>521</v>
      </c>
      <c r="E3" s="15"/>
      <c r="F3" s="15"/>
      <c r="G3" s="15"/>
      <c r="H3" s="15"/>
      <c r="I3" s="15">
        <v>169</v>
      </c>
      <c r="J3" s="7">
        <f>I3</f>
        <v>169</v>
      </c>
    </row>
    <row r="4" spans="1:10" s="8" customFormat="1" ht="15.75">
      <c r="A4" s="5">
        <v>2</v>
      </c>
      <c r="B4" s="49" t="s">
        <v>523</v>
      </c>
      <c r="C4" s="108">
        <v>2013</v>
      </c>
      <c r="D4" s="106" t="s">
        <v>521</v>
      </c>
      <c r="E4" s="15"/>
      <c r="F4" s="15"/>
      <c r="G4" s="15"/>
      <c r="H4" s="15"/>
      <c r="I4" s="15">
        <v>165</v>
      </c>
      <c r="J4" s="7">
        <f>I4</f>
        <v>165</v>
      </c>
    </row>
    <row r="5" spans="1:10" s="8" customFormat="1" ht="15.75">
      <c r="A5" s="5">
        <v>3</v>
      </c>
      <c r="B5" s="49" t="s">
        <v>524</v>
      </c>
      <c r="C5" s="108">
        <v>2012</v>
      </c>
      <c r="D5" s="106" t="s">
        <v>521</v>
      </c>
      <c r="E5" s="15"/>
      <c r="F5" s="15"/>
      <c r="G5" s="15"/>
      <c r="H5" s="15"/>
      <c r="I5" s="15">
        <v>161</v>
      </c>
      <c r="J5" s="7">
        <f>I5</f>
        <v>161</v>
      </c>
    </row>
    <row r="6" spans="1:10" s="8" customFormat="1" ht="15.75">
      <c r="A6" s="5">
        <v>4</v>
      </c>
      <c r="B6" s="49" t="s">
        <v>525</v>
      </c>
      <c r="C6" s="108">
        <v>2012</v>
      </c>
      <c r="D6" s="106" t="s">
        <v>521</v>
      </c>
      <c r="E6" s="15"/>
      <c r="F6" s="15"/>
      <c r="G6" s="15"/>
      <c r="H6" s="15"/>
      <c r="I6" s="15">
        <v>157</v>
      </c>
      <c r="J6" s="7">
        <f>I6</f>
        <v>157</v>
      </c>
    </row>
    <row r="7" spans="1:10" s="8" customFormat="1" ht="15.75">
      <c r="A7" s="5">
        <v>5</v>
      </c>
      <c r="B7" s="49" t="s">
        <v>526</v>
      </c>
      <c r="C7" s="108">
        <v>2012</v>
      </c>
      <c r="D7" s="106" t="s">
        <v>521</v>
      </c>
      <c r="E7" s="15"/>
      <c r="F7" s="15"/>
      <c r="G7" s="15"/>
      <c r="H7" s="15"/>
      <c r="I7" s="15">
        <v>153</v>
      </c>
      <c r="J7" s="7">
        <f>I7</f>
        <v>153</v>
      </c>
    </row>
    <row r="8" spans="1:10" s="8" customFormat="1" ht="15.75">
      <c r="A8" s="5">
        <v>6</v>
      </c>
      <c r="B8" s="1" t="s">
        <v>267</v>
      </c>
      <c r="C8" s="100">
        <v>2012</v>
      </c>
      <c r="D8" s="100" t="s">
        <v>260</v>
      </c>
      <c r="E8" s="2"/>
      <c r="F8" s="2"/>
      <c r="G8" s="15">
        <v>142</v>
      </c>
      <c r="H8" s="2"/>
      <c r="I8" s="4"/>
      <c r="J8" s="7">
        <f>G8</f>
        <v>142</v>
      </c>
    </row>
    <row r="9" spans="1:10" s="8" customFormat="1" ht="15.75">
      <c r="A9" s="5">
        <v>7</v>
      </c>
      <c r="B9" s="1" t="s">
        <v>268</v>
      </c>
      <c r="C9" s="100">
        <v>2013</v>
      </c>
      <c r="D9" s="100" t="s">
        <v>260</v>
      </c>
      <c r="E9" s="2"/>
      <c r="F9" s="2"/>
      <c r="G9" s="15">
        <v>138</v>
      </c>
      <c r="H9" s="2"/>
      <c r="I9" s="4"/>
      <c r="J9" s="7">
        <f>G9</f>
        <v>138</v>
      </c>
    </row>
    <row r="10" spans="1:10" s="8" customFormat="1" ht="15.75">
      <c r="A10" s="5">
        <v>8</v>
      </c>
      <c r="B10" s="1" t="s">
        <v>269</v>
      </c>
      <c r="C10" s="100">
        <v>2014</v>
      </c>
      <c r="D10" s="100" t="s">
        <v>260</v>
      </c>
      <c r="E10" s="2"/>
      <c r="F10" s="2"/>
      <c r="G10" s="15">
        <v>134</v>
      </c>
      <c r="H10" s="2"/>
      <c r="I10" s="4"/>
      <c r="J10" s="7">
        <f>G10</f>
        <v>134</v>
      </c>
    </row>
    <row r="11" spans="1:10" s="8" customFormat="1" ht="15.75">
      <c r="A11" s="5">
        <v>9</v>
      </c>
      <c r="B11" s="49" t="s">
        <v>527</v>
      </c>
      <c r="C11" s="108">
        <v>2013</v>
      </c>
      <c r="D11" s="106" t="s">
        <v>521</v>
      </c>
      <c r="E11" s="15"/>
      <c r="F11" s="15"/>
      <c r="G11" s="15"/>
      <c r="H11" s="15"/>
      <c r="I11" s="15">
        <v>131</v>
      </c>
      <c r="J11" s="7">
        <f>I11</f>
        <v>131</v>
      </c>
    </row>
    <row r="12" spans="1:10" s="8" customFormat="1" ht="15.75">
      <c r="A12" s="5">
        <v>9</v>
      </c>
      <c r="B12" s="49" t="s">
        <v>528</v>
      </c>
      <c r="C12" s="108">
        <v>2013</v>
      </c>
      <c r="D12" s="106" t="s">
        <v>521</v>
      </c>
      <c r="E12" s="15"/>
      <c r="F12" s="15"/>
      <c r="G12" s="15"/>
      <c r="H12" s="15"/>
      <c r="I12" s="15">
        <v>131</v>
      </c>
      <c r="J12" s="7">
        <f>I12</f>
        <v>131</v>
      </c>
    </row>
    <row r="13" spans="1:10" s="8" customFormat="1" ht="15.75">
      <c r="A13" s="5">
        <v>9</v>
      </c>
      <c r="B13" s="49" t="s">
        <v>529</v>
      </c>
      <c r="C13" s="108">
        <v>2012</v>
      </c>
      <c r="D13" s="106" t="s">
        <v>521</v>
      </c>
      <c r="E13" s="15"/>
      <c r="F13" s="15"/>
      <c r="G13" s="15"/>
      <c r="H13" s="15"/>
      <c r="I13" s="15">
        <v>131</v>
      </c>
      <c r="J13" s="7">
        <f>I13</f>
        <v>131</v>
      </c>
    </row>
    <row r="14" spans="1:10" s="8" customFormat="1" ht="15.75">
      <c r="A14" s="5">
        <v>9</v>
      </c>
      <c r="B14" s="49" t="s">
        <v>530</v>
      </c>
      <c r="C14" s="108">
        <v>2013</v>
      </c>
      <c r="D14" s="106" t="s">
        <v>521</v>
      </c>
      <c r="E14" s="15"/>
      <c r="F14" s="15"/>
      <c r="G14" s="15"/>
      <c r="H14" s="15"/>
      <c r="I14" s="15">
        <v>131</v>
      </c>
      <c r="J14" s="7">
        <f>I14</f>
        <v>131</v>
      </c>
    </row>
    <row r="15" spans="1:10" s="8" customFormat="1" ht="15.75">
      <c r="A15" s="5">
        <v>9</v>
      </c>
      <c r="B15" s="49" t="s">
        <v>531</v>
      </c>
      <c r="C15" s="108">
        <v>2013</v>
      </c>
      <c r="D15" s="106" t="s">
        <v>521</v>
      </c>
      <c r="E15" s="15"/>
      <c r="F15" s="15"/>
      <c r="G15" s="15"/>
      <c r="H15" s="15"/>
      <c r="I15" s="15">
        <v>131</v>
      </c>
      <c r="J15" s="7">
        <f>I15</f>
        <v>131</v>
      </c>
    </row>
    <row r="16" spans="1:10" s="8" customFormat="1" ht="15.75">
      <c r="A16" s="5">
        <v>9</v>
      </c>
      <c r="B16" s="49" t="s">
        <v>532</v>
      </c>
      <c r="C16" s="108">
        <v>2013</v>
      </c>
      <c r="D16" s="106" t="s">
        <v>521</v>
      </c>
      <c r="E16" s="15"/>
      <c r="F16" s="15"/>
      <c r="G16" s="15"/>
      <c r="H16" s="15"/>
      <c r="I16" s="15">
        <v>131</v>
      </c>
      <c r="J16" s="7">
        <f>I16</f>
        <v>131</v>
      </c>
    </row>
    <row r="17" spans="1:10" s="8" customFormat="1" ht="15.75">
      <c r="A17" s="5">
        <v>9</v>
      </c>
      <c r="B17" s="49" t="s">
        <v>533</v>
      </c>
      <c r="C17" s="108">
        <v>2012</v>
      </c>
      <c r="D17" s="106" t="s">
        <v>521</v>
      </c>
      <c r="E17" s="15"/>
      <c r="F17" s="15"/>
      <c r="G17" s="15"/>
      <c r="H17" s="15"/>
      <c r="I17" s="15">
        <v>131</v>
      </c>
      <c r="J17" s="7">
        <f>I17</f>
        <v>131</v>
      </c>
    </row>
    <row r="18" spans="1:10" s="8" customFormat="1" ht="15.75">
      <c r="A18" s="5">
        <v>16</v>
      </c>
      <c r="B18" s="1" t="s">
        <v>270</v>
      </c>
      <c r="C18" s="100">
        <v>2014</v>
      </c>
      <c r="D18" s="100" t="s">
        <v>260</v>
      </c>
      <c r="E18" s="2"/>
      <c r="F18" s="2"/>
      <c r="G18" s="15">
        <v>130</v>
      </c>
      <c r="H18" s="2"/>
      <c r="I18" s="4"/>
      <c r="J18" s="7">
        <f>G18</f>
        <v>130</v>
      </c>
    </row>
    <row r="19" spans="1:10" s="8" customFormat="1" ht="15.75">
      <c r="A19" s="5">
        <v>17</v>
      </c>
      <c r="B19" s="1" t="s">
        <v>271</v>
      </c>
      <c r="C19" s="100">
        <v>2014</v>
      </c>
      <c r="D19" s="100" t="s">
        <v>282</v>
      </c>
      <c r="E19" s="2"/>
      <c r="F19" s="2"/>
      <c r="G19" s="15">
        <v>126</v>
      </c>
      <c r="H19" s="2"/>
      <c r="I19" s="4"/>
      <c r="J19" s="7">
        <f>G19</f>
        <v>126</v>
      </c>
    </row>
    <row r="20" spans="1:10" s="8" customFormat="1" ht="15.75">
      <c r="A20" s="5">
        <v>18</v>
      </c>
      <c r="B20" s="49" t="s">
        <v>421</v>
      </c>
      <c r="C20" s="108">
        <v>2014</v>
      </c>
      <c r="D20" s="106" t="s">
        <v>419</v>
      </c>
      <c r="E20" s="15"/>
      <c r="F20" s="15"/>
      <c r="G20" s="15"/>
      <c r="H20" s="15">
        <v>124</v>
      </c>
      <c r="I20" s="15"/>
      <c r="J20" s="7">
        <f>H20</f>
        <v>124</v>
      </c>
    </row>
    <row r="21" spans="1:10" s="8" customFormat="1" ht="15.75">
      <c r="A21" s="5">
        <v>19</v>
      </c>
      <c r="B21" s="1" t="s">
        <v>272</v>
      </c>
      <c r="C21" s="100">
        <v>2013</v>
      </c>
      <c r="D21" s="100" t="s">
        <v>260</v>
      </c>
      <c r="E21" s="2"/>
      <c r="F21" s="2"/>
      <c r="G21" s="15">
        <v>122</v>
      </c>
      <c r="H21" s="2"/>
      <c r="I21" s="4"/>
      <c r="J21" s="7">
        <f>G21</f>
        <v>122</v>
      </c>
    </row>
    <row r="22" spans="1:10" s="8" customFormat="1" ht="15.75">
      <c r="A22" s="5">
        <v>20</v>
      </c>
      <c r="B22" s="49" t="s">
        <v>423</v>
      </c>
      <c r="C22" s="108">
        <v>2014</v>
      </c>
      <c r="D22" s="106" t="s">
        <v>419</v>
      </c>
      <c r="E22" s="15"/>
      <c r="F22" s="15"/>
      <c r="G22" s="15"/>
      <c r="H22" s="15">
        <v>120</v>
      </c>
      <c r="I22" s="15"/>
      <c r="J22" s="7">
        <f>H22</f>
        <v>120</v>
      </c>
    </row>
    <row r="23" spans="1:10" s="8" customFormat="1" ht="15.75">
      <c r="A23" s="5">
        <v>21</v>
      </c>
      <c r="B23" s="1" t="s">
        <v>273</v>
      </c>
      <c r="C23" s="100">
        <v>2014</v>
      </c>
      <c r="D23" s="100" t="s">
        <v>260</v>
      </c>
      <c r="E23" s="2"/>
      <c r="F23" s="2"/>
      <c r="G23" s="15">
        <v>118</v>
      </c>
      <c r="H23" s="2"/>
      <c r="I23" s="4"/>
      <c r="J23" s="7">
        <f>G23</f>
        <v>118</v>
      </c>
    </row>
    <row r="24" spans="1:10" s="8" customFormat="1" ht="15.75">
      <c r="A24" s="5">
        <v>22</v>
      </c>
      <c r="B24" s="49" t="s">
        <v>420</v>
      </c>
      <c r="C24" s="108">
        <v>2013</v>
      </c>
      <c r="D24" s="106" t="s">
        <v>419</v>
      </c>
      <c r="E24" s="15"/>
      <c r="F24" s="15"/>
      <c r="G24" s="15"/>
      <c r="H24" s="15">
        <v>116</v>
      </c>
      <c r="I24" s="15"/>
      <c r="J24" s="7">
        <f>H24</f>
        <v>116</v>
      </c>
    </row>
    <row r="25" spans="1:10" s="8" customFormat="1" ht="15.75">
      <c r="A25" s="5">
        <v>23</v>
      </c>
      <c r="B25" s="49" t="s">
        <v>534</v>
      </c>
      <c r="C25" s="108">
        <v>2013</v>
      </c>
      <c r="D25" s="106" t="s">
        <v>521</v>
      </c>
      <c r="E25" s="15"/>
      <c r="F25" s="15"/>
      <c r="G25" s="15"/>
      <c r="H25" s="15"/>
      <c r="I25" s="15">
        <v>115</v>
      </c>
      <c r="J25" s="7">
        <f>I25</f>
        <v>115</v>
      </c>
    </row>
    <row r="26" spans="1:10" s="8" customFormat="1" ht="15.75">
      <c r="A26" s="5">
        <v>23</v>
      </c>
      <c r="B26" s="49" t="s">
        <v>535</v>
      </c>
      <c r="C26" s="108">
        <v>2013</v>
      </c>
      <c r="D26" s="106" t="s">
        <v>521</v>
      </c>
      <c r="E26" s="15"/>
      <c r="F26" s="15"/>
      <c r="G26" s="15"/>
      <c r="H26" s="15"/>
      <c r="I26" s="15">
        <v>115</v>
      </c>
      <c r="J26" s="7">
        <f>I26</f>
        <v>115</v>
      </c>
    </row>
    <row r="27" spans="1:10" s="8" customFormat="1" ht="15.75">
      <c r="A27" s="5">
        <v>23</v>
      </c>
      <c r="B27" s="49" t="s">
        <v>536</v>
      </c>
      <c r="C27" s="108">
        <v>2012</v>
      </c>
      <c r="D27" s="106" t="s">
        <v>521</v>
      </c>
      <c r="E27" s="15"/>
      <c r="F27" s="15"/>
      <c r="G27" s="15"/>
      <c r="H27" s="15"/>
      <c r="I27" s="15">
        <v>115</v>
      </c>
      <c r="J27" s="7">
        <f>I27</f>
        <v>115</v>
      </c>
    </row>
    <row r="28" spans="1:10" s="8" customFormat="1" ht="15.75">
      <c r="A28" s="5">
        <v>26</v>
      </c>
      <c r="B28" s="49" t="s">
        <v>422</v>
      </c>
      <c r="C28" s="108">
        <v>2013</v>
      </c>
      <c r="D28" s="106" t="s">
        <v>419</v>
      </c>
      <c r="E28" s="15"/>
      <c r="F28" s="15"/>
      <c r="G28" s="15"/>
      <c r="H28" s="15">
        <v>112</v>
      </c>
      <c r="I28" s="15"/>
      <c r="J28" s="7">
        <f>H28</f>
        <v>112</v>
      </c>
    </row>
    <row r="29" spans="1:10" s="8" customFormat="1" ht="15.75">
      <c r="A29" s="5">
        <v>27</v>
      </c>
      <c r="B29" s="49" t="s">
        <v>424</v>
      </c>
      <c r="C29" s="108">
        <v>2014</v>
      </c>
      <c r="D29" s="106" t="s">
        <v>419</v>
      </c>
      <c r="E29" s="15"/>
      <c r="F29" s="15"/>
      <c r="G29" s="15"/>
      <c r="H29" s="15">
        <v>108</v>
      </c>
      <c r="I29" s="15"/>
      <c r="J29" s="7">
        <f>H29</f>
        <v>108</v>
      </c>
    </row>
    <row r="30" spans="1:10" s="8" customFormat="1" ht="15.75">
      <c r="A30" s="5">
        <v>28</v>
      </c>
      <c r="B30" s="49" t="s">
        <v>418</v>
      </c>
      <c r="C30" s="108">
        <v>2014</v>
      </c>
      <c r="D30" s="106" t="s">
        <v>419</v>
      </c>
      <c r="E30" s="15"/>
      <c r="F30" s="15"/>
      <c r="G30" s="15"/>
      <c r="H30" s="15">
        <v>104</v>
      </c>
      <c r="I30" s="15"/>
      <c r="J30" s="7">
        <f>H30</f>
        <v>104</v>
      </c>
    </row>
    <row r="31" spans="1:10" s="8" customFormat="1" ht="15.75">
      <c r="A31" s="5">
        <v>29</v>
      </c>
      <c r="B31" s="1" t="s">
        <v>274</v>
      </c>
      <c r="C31" s="100">
        <v>2013</v>
      </c>
      <c r="D31" s="100" t="s">
        <v>282</v>
      </c>
      <c r="E31" s="2"/>
      <c r="F31" s="2"/>
      <c r="G31" s="15">
        <v>102</v>
      </c>
      <c r="H31" s="2"/>
      <c r="I31" s="4"/>
      <c r="J31" s="7">
        <f>G31</f>
        <v>102</v>
      </c>
    </row>
    <row r="32" spans="1:10" s="8" customFormat="1" ht="15.75">
      <c r="A32" s="5">
        <v>29</v>
      </c>
      <c r="B32" s="1" t="s">
        <v>275</v>
      </c>
      <c r="C32" s="100">
        <v>2015</v>
      </c>
      <c r="D32" s="100" t="s">
        <v>282</v>
      </c>
      <c r="E32" s="2"/>
      <c r="F32" s="2"/>
      <c r="G32" s="15">
        <v>102</v>
      </c>
      <c r="H32" s="2"/>
      <c r="I32" s="4"/>
      <c r="J32" s="7">
        <f>G32</f>
        <v>102</v>
      </c>
    </row>
    <row r="33" spans="1:10" s="8" customFormat="1" ht="15.75">
      <c r="A33" s="5">
        <v>29</v>
      </c>
      <c r="B33" s="1" t="s">
        <v>276</v>
      </c>
      <c r="C33" s="100">
        <v>2014</v>
      </c>
      <c r="D33" s="100" t="s">
        <v>260</v>
      </c>
      <c r="E33" s="2"/>
      <c r="F33" s="2"/>
      <c r="G33" s="15">
        <v>102</v>
      </c>
      <c r="H33" s="2"/>
      <c r="I33" s="4"/>
      <c r="J33" s="7">
        <f>G33</f>
        <v>102</v>
      </c>
    </row>
    <row r="34" spans="1:10" s="8" customFormat="1" ht="15.75">
      <c r="A34" s="5">
        <v>29</v>
      </c>
      <c r="B34" s="1" t="s">
        <v>277</v>
      </c>
      <c r="C34" s="100">
        <v>2014</v>
      </c>
      <c r="D34" s="100" t="s">
        <v>260</v>
      </c>
      <c r="E34" s="2"/>
      <c r="F34" s="2"/>
      <c r="G34" s="15">
        <v>102</v>
      </c>
      <c r="H34" s="2"/>
      <c r="I34" s="4"/>
      <c r="J34" s="7">
        <f>G34</f>
        <v>102</v>
      </c>
    </row>
    <row r="35" spans="1:10" s="8" customFormat="1" ht="15.75">
      <c r="A35" s="5">
        <v>29</v>
      </c>
      <c r="B35" s="1" t="s">
        <v>278</v>
      </c>
      <c r="C35" s="100">
        <v>2014</v>
      </c>
      <c r="D35" s="100" t="s">
        <v>260</v>
      </c>
      <c r="E35" s="2"/>
      <c r="F35" s="2"/>
      <c r="G35" s="15">
        <v>102</v>
      </c>
      <c r="H35" s="2"/>
      <c r="I35" s="4"/>
      <c r="J35" s="7">
        <f>G35</f>
        <v>102</v>
      </c>
    </row>
    <row r="36" spans="1:10" s="8" customFormat="1" ht="15.75">
      <c r="A36" s="5">
        <v>34</v>
      </c>
      <c r="B36" s="49" t="s">
        <v>425</v>
      </c>
      <c r="C36" s="108">
        <v>2013</v>
      </c>
      <c r="D36" s="106" t="s">
        <v>419</v>
      </c>
      <c r="E36" s="15"/>
      <c r="F36" s="15"/>
      <c r="G36" s="15"/>
      <c r="H36" s="15">
        <v>100</v>
      </c>
      <c r="I36" s="15"/>
      <c r="J36" s="7">
        <f>H36</f>
        <v>100</v>
      </c>
    </row>
    <row r="37" spans="1:10" s="8" customFormat="1" ht="15.75">
      <c r="A37" s="5">
        <v>35</v>
      </c>
      <c r="B37" s="49" t="s">
        <v>537</v>
      </c>
      <c r="C37" s="108">
        <v>2011</v>
      </c>
      <c r="D37" s="106" t="s">
        <v>521</v>
      </c>
      <c r="E37" s="15"/>
      <c r="F37" s="15"/>
      <c r="G37" s="15"/>
      <c r="H37" s="15"/>
      <c r="I37" s="15">
        <v>97</v>
      </c>
      <c r="J37" s="7">
        <f>I37</f>
        <v>97</v>
      </c>
    </row>
    <row r="38" spans="1:10" s="8" customFormat="1" ht="15.75">
      <c r="A38" s="5">
        <v>35</v>
      </c>
      <c r="B38" s="49" t="s">
        <v>538</v>
      </c>
      <c r="C38" s="108">
        <v>2013</v>
      </c>
      <c r="D38" s="106" t="s">
        <v>521</v>
      </c>
      <c r="E38" s="15"/>
      <c r="F38" s="15"/>
      <c r="G38" s="15"/>
      <c r="H38" s="15"/>
      <c r="I38" s="15">
        <v>97</v>
      </c>
      <c r="J38" s="7">
        <f>I38</f>
        <v>97</v>
      </c>
    </row>
    <row r="39" spans="1:10" s="8" customFormat="1" ht="15.75">
      <c r="A39" s="5">
        <v>35</v>
      </c>
      <c r="B39" s="49" t="s">
        <v>539</v>
      </c>
      <c r="C39" s="108">
        <v>2013</v>
      </c>
      <c r="D39" s="106" t="s">
        <v>521</v>
      </c>
      <c r="E39" s="15"/>
      <c r="F39" s="15"/>
      <c r="G39" s="15"/>
      <c r="H39" s="15"/>
      <c r="I39" s="15">
        <v>97</v>
      </c>
      <c r="J39" s="7">
        <f>I39</f>
        <v>97</v>
      </c>
    </row>
    <row r="40" spans="1:10" s="8" customFormat="1" ht="15.75">
      <c r="A40" s="5">
        <v>35</v>
      </c>
      <c r="B40" s="49" t="s">
        <v>540</v>
      </c>
      <c r="C40" s="108">
        <v>2013</v>
      </c>
      <c r="D40" s="106" t="s">
        <v>521</v>
      </c>
      <c r="E40" s="15"/>
      <c r="F40" s="15"/>
      <c r="G40" s="15"/>
      <c r="H40" s="15"/>
      <c r="I40" s="15">
        <v>97</v>
      </c>
      <c r="J40" s="7">
        <f>I40</f>
        <v>97</v>
      </c>
    </row>
    <row r="41" spans="1:10" s="8" customFormat="1" ht="15.75">
      <c r="A41" s="5">
        <v>35</v>
      </c>
      <c r="B41" s="49" t="s">
        <v>541</v>
      </c>
      <c r="C41" s="108">
        <v>2014</v>
      </c>
      <c r="D41" s="106" t="s">
        <v>521</v>
      </c>
      <c r="E41" s="15"/>
      <c r="F41" s="15"/>
      <c r="G41" s="15"/>
      <c r="H41" s="15"/>
      <c r="I41" s="15">
        <v>97</v>
      </c>
      <c r="J41" s="7">
        <f>I41</f>
        <v>97</v>
      </c>
    </row>
    <row r="42" spans="1:10" s="8" customFormat="1" ht="15.75">
      <c r="A42" s="5">
        <v>40</v>
      </c>
      <c r="B42" s="49" t="s">
        <v>470</v>
      </c>
      <c r="C42" s="108">
        <v>2015</v>
      </c>
      <c r="D42" s="106" t="s">
        <v>419</v>
      </c>
      <c r="E42" s="15"/>
      <c r="F42" s="15"/>
      <c r="G42" s="15"/>
      <c r="H42" s="15">
        <v>96</v>
      </c>
      <c r="I42" s="15"/>
      <c r="J42" s="7">
        <f>H42</f>
        <v>96</v>
      </c>
    </row>
    <row r="43" spans="1:10" s="8" customFormat="1" ht="15.75">
      <c r="A43" s="5">
        <v>41</v>
      </c>
      <c r="B43" s="49" t="s">
        <v>471</v>
      </c>
      <c r="C43" s="108">
        <v>2013</v>
      </c>
      <c r="D43" s="106" t="s">
        <v>419</v>
      </c>
      <c r="E43" s="15"/>
      <c r="F43" s="15"/>
      <c r="G43" s="15"/>
      <c r="H43" s="15">
        <v>92</v>
      </c>
      <c r="I43" s="15"/>
      <c r="J43" s="7">
        <f>H43</f>
        <v>92</v>
      </c>
    </row>
    <row r="44" spans="1:10" s="8" customFormat="1" ht="15.75">
      <c r="A44" s="5">
        <v>42</v>
      </c>
      <c r="B44" s="1" t="s">
        <v>279</v>
      </c>
      <c r="C44" s="100">
        <v>2014</v>
      </c>
      <c r="D44" s="100" t="s">
        <v>260</v>
      </c>
      <c r="E44" s="2"/>
      <c r="F44" s="2"/>
      <c r="G44" s="15">
        <v>88</v>
      </c>
      <c r="H44" s="2"/>
      <c r="I44" s="4"/>
      <c r="J44" s="7">
        <f>G44</f>
        <v>88</v>
      </c>
    </row>
    <row r="45" spans="1:10" s="8" customFormat="1" ht="15.75">
      <c r="A45" s="5">
        <v>42</v>
      </c>
      <c r="B45" s="1" t="s">
        <v>280</v>
      </c>
      <c r="C45" s="100">
        <v>2014</v>
      </c>
      <c r="D45" s="100" t="s">
        <v>282</v>
      </c>
      <c r="E45" s="2"/>
      <c r="F45" s="2"/>
      <c r="G45" s="15">
        <v>88</v>
      </c>
      <c r="H45" s="2"/>
      <c r="I45" s="4"/>
      <c r="J45" s="7">
        <f>G45</f>
        <v>88</v>
      </c>
    </row>
    <row r="46" spans="1:10" s="8" customFormat="1" ht="15.75">
      <c r="A46" s="5">
        <v>42</v>
      </c>
      <c r="B46" s="49" t="s">
        <v>281</v>
      </c>
      <c r="C46" s="108">
        <v>2014</v>
      </c>
      <c r="D46" s="106" t="s">
        <v>282</v>
      </c>
      <c r="E46" s="15"/>
      <c r="F46" s="15"/>
      <c r="G46" s="15">
        <v>88</v>
      </c>
      <c r="H46" s="15"/>
      <c r="I46" s="15"/>
      <c r="J46" s="7">
        <f>G46</f>
        <v>88</v>
      </c>
    </row>
    <row r="47" spans="1:10" s="8" customFormat="1" ht="15.75">
      <c r="A47" s="5">
        <v>45</v>
      </c>
      <c r="B47" s="49" t="s">
        <v>542</v>
      </c>
      <c r="C47" s="108">
        <v>2014</v>
      </c>
      <c r="D47" s="106" t="s">
        <v>521</v>
      </c>
      <c r="E47" s="15"/>
      <c r="F47" s="15"/>
      <c r="G47" s="15"/>
      <c r="H47" s="15"/>
      <c r="I47" s="15">
        <v>80</v>
      </c>
      <c r="J47" s="7">
        <f>I47</f>
        <v>80</v>
      </c>
    </row>
    <row r="48" spans="1:10" s="8" customFormat="1" ht="15.75">
      <c r="A48" s="5">
        <v>45</v>
      </c>
      <c r="B48" s="49" t="s">
        <v>543</v>
      </c>
      <c r="C48" s="108">
        <v>2013</v>
      </c>
      <c r="D48" s="106" t="s">
        <v>521</v>
      </c>
      <c r="E48" s="15"/>
      <c r="F48" s="15"/>
      <c r="G48" s="15"/>
      <c r="H48" s="15"/>
      <c r="I48" s="15">
        <v>80</v>
      </c>
      <c r="J48" s="7">
        <f>I48</f>
        <v>80</v>
      </c>
    </row>
    <row r="49" spans="1:10" s="8" customFormat="1" ht="15.75">
      <c r="A49" s="5">
        <v>45</v>
      </c>
      <c r="B49" s="49" t="s">
        <v>544</v>
      </c>
      <c r="C49" s="108">
        <v>2014</v>
      </c>
      <c r="D49" s="106" t="s">
        <v>521</v>
      </c>
      <c r="E49" s="15"/>
      <c r="F49" s="15"/>
      <c r="G49" s="15"/>
      <c r="H49" s="15"/>
      <c r="I49" s="15">
        <v>80</v>
      </c>
      <c r="J49" s="7">
        <f>I49</f>
        <v>80</v>
      </c>
    </row>
    <row r="50" spans="1:10" s="8" customFormat="1" ht="15.75">
      <c r="A50" s="5">
        <v>45</v>
      </c>
      <c r="B50" s="49" t="s">
        <v>545</v>
      </c>
      <c r="C50" s="108">
        <v>2012</v>
      </c>
      <c r="D50" s="106" t="s">
        <v>521</v>
      </c>
      <c r="E50" s="15"/>
      <c r="F50" s="15"/>
      <c r="G50" s="15"/>
      <c r="H50" s="15"/>
      <c r="I50" s="15">
        <v>80</v>
      </c>
      <c r="J50" s="7">
        <f>I50</f>
        <v>80</v>
      </c>
    </row>
    <row r="51" spans="1:10" s="8" customFormat="1" ht="15.75">
      <c r="A51" s="134"/>
      <c r="B51" s="169"/>
      <c r="C51" s="170"/>
      <c r="D51" s="171"/>
      <c r="E51" s="32"/>
      <c r="F51" s="32"/>
      <c r="G51" s="32"/>
      <c r="H51" s="32"/>
      <c r="I51" s="32"/>
      <c r="J51" s="162"/>
    </row>
    <row r="53" spans="1:10" ht="23.25">
      <c r="A53" s="166" t="s">
        <v>60</v>
      </c>
      <c r="B53" s="166"/>
      <c r="C53" s="166"/>
      <c r="D53" s="166"/>
      <c r="E53" s="166"/>
      <c r="F53" s="166"/>
      <c r="G53" s="166"/>
      <c r="H53" s="166"/>
      <c r="I53" s="166"/>
      <c r="J53" s="166"/>
    </row>
    <row r="54" spans="1:10" ht="76.5">
      <c r="A54" s="5" t="s">
        <v>1</v>
      </c>
      <c r="B54" s="1"/>
      <c r="C54" s="100"/>
      <c r="D54" s="100"/>
      <c r="E54" s="2" t="s">
        <v>113</v>
      </c>
      <c r="F54" s="2" t="s">
        <v>151</v>
      </c>
      <c r="G54" s="2" t="s">
        <v>248</v>
      </c>
      <c r="H54" s="4" t="s">
        <v>426</v>
      </c>
      <c r="I54" s="4" t="s">
        <v>474</v>
      </c>
      <c r="J54" s="7" t="s">
        <v>2</v>
      </c>
    </row>
    <row r="55" spans="1:10" s="8" customFormat="1" ht="15.75">
      <c r="A55" s="5">
        <v>1</v>
      </c>
      <c r="B55" s="71" t="s">
        <v>430</v>
      </c>
      <c r="C55" s="109">
        <v>2011</v>
      </c>
      <c r="D55" s="107" t="s">
        <v>419</v>
      </c>
      <c r="E55" s="15"/>
      <c r="F55" s="15"/>
      <c r="G55" s="15"/>
      <c r="H55" s="15">
        <f>100</f>
        <v>100</v>
      </c>
      <c r="I55" s="15">
        <f>100</f>
        <v>100</v>
      </c>
      <c r="J55" s="7">
        <f>H55+I55</f>
        <v>200</v>
      </c>
    </row>
    <row r="56" spans="1:10" s="8" customFormat="1" ht="15.75">
      <c r="A56" s="5">
        <v>2</v>
      </c>
      <c r="B56" s="1" t="s">
        <v>283</v>
      </c>
      <c r="C56" s="100">
        <v>2012</v>
      </c>
      <c r="D56" s="100" t="s">
        <v>260</v>
      </c>
      <c r="E56" s="2"/>
      <c r="F56" s="2"/>
      <c r="G56" s="15">
        <v>121</v>
      </c>
      <c r="H56" s="2"/>
      <c r="I56" s="4"/>
      <c r="J56" s="7">
        <f>G56</f>
        <v>121</v>
      </c>
    </row>
    <row r="57" spans="1:10" s="8" customFormat="1" ht="15.75">
      <c r="A57" s="5">
        <v>3</v>
      </c>
      <c r="B57" s="1" t="s">
        <v>284</v>
      </c>
      <c r="C57" s="100">
        <v>2011</v>
      </c>
      <c r="D57" s="100" t="s">
        <v>260</v>
      </c>
      <c r="E57" s="2"/>
      <c r="F57" s="2"/>
      <c r="G57" s="15">
        <v>117</v>
      </c>
      <c r="H57" s="2"/>
      <c r="I57" s="4"/>
      <c r="J57" s="7">
        <f>G57</f>
        <v>117</v>
      </c>
    </row>
    <row r="58" spans="1:10" s="8" customFormat="1" ht="15.75">
      <c r="A58" s="5">
        <v>4</v>
      </c>
      <c r="B58" s="1" t="s">
        <v>285</v>
      </c>
      <c r="C58" s="100">
        <v>2012</v>
      </c>
      <c r="D58" s="100" t="s">
        <v>260</v>
      </c>
      <c r="E58" s="2"/>
      <c r="F58" s="2"/>
      <c r="G58" s="15">
        <v>113</v>
      </c>
      <c r="H58" s="2"/>
      <c r="I58" s="4"/>
      <c r="J58" s="7">
        <f>G58</f>
        <v>113</v>
      </c>
    </row>
    <row r="59" spans="1:10" s="8" customFormat="1" ht="15.75">
      <c r="A59" s="5">
        <v>5</v>
      </c>
      <c r="B59" s="71" t="s">
        <v>546</v>
      </c>
      <c r="C59" s="109">
        <v>2011</v>
      </c>
      <c r="D59" s="107" t="s">
        <v>521</v>
      </c>
      <c r="E59" s="15"/>
      <c r="F59" s="15"/>
      <c r="G59" s="15"/>
      <c r="H59" s="15"/>
      <c r="I59" s="15">
        <f>112</f>
        <v>112</v>
      </c>
      <c r="J59" s="7">
        <f>I59</f>
        <v>112</v>
      </c>
    </row>
    <row r="60" spans="1:10" s="8" customFormat="1" ht="15.75">
      <c r="A60" s="5">
        <v>6</v>
      </c>
      <c r="B60" s="1" t="s">
        <v>286</v>
      </c>
      <c r="C60" s="100">
        <v>2011</v>
      </c>
      <c r="D60" s="100" t="s">
        <v>260</v>
      </c>
      <c r="E60" s="2"/>
      <c r="F60" s="2"/>
      <c r="G60" s="15">
        <v>109</v>
      </c>
      <c r="H60" s="2"/>
      <c r="I60" s="4"/>
      <c r="J60" s="7">
        <f>G60</f>
        <v>109</v>
      </c>
    </row>
    <row r="61" spans="1:10" s="8" customFormat="1" ht="15.75">
      <c r="A61" s="5">
        <v>7</v>
      </c>
      <c r="B61" s="71" t="s">
        <v>547</v>
      </c>
      <c r="C61" s="109">
        <v>2010</v>
      </c>
      <c r="D61" s="107" t="s">
        <v>521</v>
      </c>
      <c r="E61" s="15"/>
      <c r="F61" s="15"/>
      <c r="G61" s="15"/>
      <c r="H61" s="15"/>
      <c r="I61" s="15">
        <f>108</f>
        <v>108</v>
      </c>
      <c r="J61" s="7">
        <f>I61</f>
        <v>108</v>
      </c>
    </row>
    <row r="62" spans="1:10" s="8" customFormat="1" ht="15.75">
      <c r="A62" s="5">
        <v>8</v>
      </c>
      <c r="B62" s="1" t="s">
        <v>287</v>
      </c>
      <c r="C62" s="100">
        <v>2012</v>
      </c>
      <c r="D62" s="100" t="s">
        <v>260</v>
      </c>
      <c r="E62" s="2"/>
      <c r="F62" s="2"/>
      <c r="G62" s="15">
        <v>105</v>
      </c>
      <c r="H62" s="2"/>
      <c r="I62" s="4"/>
      <c r="J62" s="7">
        <f>G62</f>
        <v>105</v>
      </c>
    </row>
    <row r="63" spans="1:10" s="8" customFormat="1" ht="15.75">
      <c r="A63" s="5">
        <v>9</v>
      </c>
      <c r="B63" s="71" t="s">
        <v>548</v>
      </c>
      <c r="C63" s="109">
        <v>2011</v>
      </c>
      <c r="D63" s="107" t="s">
        <v>521</v>
      </c>
      <c r="E63" s="15"/>
      <c r="F63" s="15"/>
      <c r="G63" s="15"/>
      <c r="H63" s="15"/>
      <c r="I63" s="15">
        <f>104</f>
        <v>104</v>
      </c>
      <c r="J63" s="7">
        <f>I63</f>
        <v>104</v>
      </c>
    </row>
    <row r="64" spans="1:10" s="8" customFormat="1" ht="15.75">
      <c r="A64" s="5">
        <v>10</v>
      </c>
      <c r="B64" s="1" t="s">
        <v>288</v>
      </c>
      <c r="C64" s="100">
        <v>2010</v>
      </c>
      <c r="D64" s="100" t="s">
        <v>260</v>
      </c>
      <c r="E64" s="2"/>
      <c r="F64" s="2"/>
      <c r="G64" s="15">
        <v>101</v>
      </c>
      <c r="H64" s="2"/>
      <c r="I64" s="4"/>
      <c r="J64" s="7">
        <f>G64</f>
        <v>101</v>
      </c>
    </row>
    <row r="65" spans="1:10" s="8" customFormat="1" ht="15.75">
      <c r="A65" s="5">
        <v>11</v>
      </c>
      <c r="B65" s="1" t="s">
        <v>289</v>
      </c>
      <c r="C65" s="100">
        <v>2012</v>
      </c>
      <c r="D65" s="100" t="s">
        <v>282</v>
      </c>
      <c r="E65" s="2"/>
      <c r="F65" s="2"/>
      <c r="G65" s="15">
        <v>97</v>
      </c>
      <c r="H65" s="2"/>
      <c r="I65" s="4"/>
      <c r="J65" s="7">
        <f>G65</f>
        <v>97</v>
      </c>
    </row>
    <row r="66" spans="1:10" s="8" customFormat="1" ht="15.75">
      <c r="A66" s="5">
        <v>12</v>
      </c>
      <c r="B66" s="71" t="s">
        <v>549</v>
      </c>
      <c r="C66" s="109">
        <v>2011</v>
      </c>
      <c r="D66" s="107" t="s">
        <v>521</v>
      </c>
      <c r="E66" s="15"/>
      <c r="F66" s="15"/>
      <c r="G66" s="15"/>
      <c r="H66" s="15"/>
      <c r="I66" s="15">
        <f>96</f>
        <v>96</v>
      </c>
      <c r="J66" s="7">
        <f>I66</f>
        <v>96</v>
      </c>
    </row>
    <row r="67" spans="1:10" s="8" customFormat="1" ht="15.75">
      <c r="A67" s="5">
        <v>13</v>
      </c>
      <c r="B67" s="71" t="s">
        <v>290</v>
      </c>
      <c r="C67" s="109">
        <v>2009</v>
      </c>
      <c r="D67" s="107" t="s">
        <v>282</v>
      </c>
      <c r="E67" s="15"/>
      <c r="F67" s="15"/>
      <c r="G67" s="15">
        <v>93</v>
      </c>
      <c r="H67" s="15"/>
      <c r="I67" s="15"/>
      <c r="J67" s="7">
        <f>G67</f>
        <v>93</v>
      </c>
    </row>
    <row r="69" spans="1:10" ht="23.25">
      <c r="A69" s="166" t="s">
        <v>67</v>
      </c>
      <c r="B69" s="166"/>
      <c r="C69" s="166"/>
      <c r="D69" s="166"/>
      <c r="E69" s="166"/>
      <c r="F69" s="166"/>
      <c r="G69" s="166"/>
      <c r="H69" s="166"/>
      <c r="I69" s="166"/>
      <c r="J69" s="166"/>
    </row>
    <row r="70" spans="1:10" ht="76.5">
      <c r="A70" s="5" t="s">
        <v>1</v>
      </c>
      <c r="B70" s="1"/>
      <c r="C70" s="100"/>
      <c r="D70" s="100"/>
      <c r="E70" s="2" t="s">
        <v>113</v>
      </c>
      <c r="F70" s="2" t="s">
        <v>151</v>
      </c>
      <c r="G70" s="2" t="s">
        <v>248</v>
      </c>
      <c r="H70" s="4" t="s">
        <v>426</v>
      </c>
      <c r="I70" s="4" t="s">
        <v>474</v>
      </c>
      <c r="J70" s="7" t="s">
        <v>2</v>
      </c>
    </row>
    <row r="71" spans="1:10" ht="15.75">
      <c r="A71" s="6">
        <v>1</v>
      </c>
      <c r="B71" s="71" t="s">
        <v>161</v>
      </c>
      <c r="C71" s="109">
        <v>2009</v>
      </c>
      <c r="D71" s="107" t="s">
        <v>162</v>
      </c>
      <c r="E71" s="15"/>
      <c r="F71" s="15">
        <v>109</v>
      </c>
      <c r="G71" s="15"/>
      <c r="H71" s="15"/>
      <c r="I71" s="15">
        <f>105</f>
        <v>105</v>
      </c>
      <c r="J71" s="12">
        <f>F71+I71</f>
        <v>214</v>
      </c>
    </row>
    <row r="72" spans="1:10" ht="15.75">
      <c r="A72" s="6">
        <v>2</v>
      </c>
      <c r="B72" s="71" t="s">
        <v>163</v>
      </c>
      <c r="C72" s="109">
        <v>2001</v>
      </c>
      <c r="D72" s="107" t="s">
        <v>155</v>
      </c>
      <c r="E72" s="15"/>
      <c r="F72" s="15">
        <v>105</v>
      </c>
      <c r="G72" s="15"/>
      <c r="H72" s="15">
        <f>103</f>
        <v>103</v>
      </c>
      <c r="I72" s="15"/>
      <c r="J72" s="12">
        <f>F72+H72</f>
        <v>208</v>
      </c>
    </row>
    <row r="73" spans="1:10" ht="15.75">
      <c r="A73" s="6">
        <v>3</v>
      </c>
      <c r="B73" s="71" t="s">
        <v>164</v>
      </c>
      <c r="C73" s="109">
        <v>2006</v>
      </c>
      <c r="D73" s="107" t="s">
        <v>155</v>
      </c>
      <c r="E73" s="15"/>
      <c r="F73" s="15">
        <v>101</v>
      </c>
      <c r="G73" s="15"/>
      <c r="H73" s="15">
        <f>99</f>
        <v>99</v>
      </c>
      <c r="I73" s="15"/>
      <c r="J73" s="12">
        <f>F73+H73</f>
        <v>200</v>
      </c>
    </row>
    <row r="74" spans="1:10" ht="15.75">
      <c r="A74" s="6">
        <v>4</v>
      </c>
      <c r="B74" s="71" t="s">
        <v>165</v>
      </c>
      <c r="C74" s="109">
        <v>2007</v>
      </c>
      <c r="D74" s="107" t="s">
        <v>162</v>
      </c>
      <c r="E74" s="15"/>
      <c r="F74" s="15">
        <v>97</v>
      </c>
      <c r="G74" s="15"/>
      <c r="H74" s="15"/>
      <c r="I74" s="15">
        <f>101</f>
        <v>101</v>
      </c>
      <c r="J74" s="12">
        <f>F74+I74</f>
        <v>198</v>
      </c>
    </row>
    <row r="75" spans="1:10" ht="15.75">
      <c r="A75" s="6">
        <v>5</v>
      </c>
      <c r="B75" s="71" t="s">
        <v>550</v>
      </c>
      <c r="C75" s="109">
        <v>2008</v>
      </c>
      <c r="D75" s="107" t="s">
        <v>521</v>
      </c>
      <c r="E75" s="15"/>
      <c r="F75" s="15"/>
      <c r="G75" s="15"/>
      <c r="H75" s="15"/>
      <c r="I75" s="15">
        <f>109</f>
        <v>109</v>
      </c>
      <c r="J75" s="12">
        <f>I75</f>
        <v>109</v>
      </c>
    </row>
    <row r="76" spans="1:10" ht="15.75">
      <c r="A76" s="6">
        <v>6</v>
      </c>
      <c r="B76" s="71" t="s">
        <v>551</v>
      </c>
      <c r="C76" s="109">
        <v>2009</v>
      </c>
      <c r="D76" s="107" t="s">
        <v>521</v>
      </c>
      <c r="E76" s="15"/>
      <c r="F76" s="15"/>
      <c r="G76" s="15"/>
      <c r="H76" s="15"/>
      <c r="I76" s="15">
        <f>97</f>
        <v>97</v>
      </c>
      <c r="J76" s="12">
        <f>I76</f>
        <v>97</v>
      </c>
    </row>
  </sheetData>
  <sortState xmlns:xlrd2="http://schemas.microsoft.com/office/spreadsheetml/2017/richdata2" ref="A71:J76">
    <sortCondition descending="1" ref="J71:J76"/>
  </sortState>
  <mergeCells count="3">
    <mergeCell ref="A1:J1"/>
    <mergeCell ref="A53:J53"/>
    <mergeCell ref="A69:J6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3DAC-D2B8-4EC5-B911-FFFED00F16ED}">
  <dimension ref="A1:K43"/>
  <sheetViews>
    <sheetView topLeftCell="A25" workbookViewId="0">
      <selection activeCell="I30" sqref="I30"/>
    </sheetView>
  </sheetViews>
  <sheetFormatPr defaultRowHeight="15"/>
  <cols>
    <col min="2" max="2" width="18.7109375" bestFit="1" customWidth="1"/>
    <col min="3" max="3" width="20.140625" bestFit="1" customWidth="1"/>
    <col min="4" max="4" width="12.140625" customWidth="1"/>
    <col min="5" max="5" width="10.28515625" customWidth="1"/>
  </cols>
  <sheetData>
    <row r="1" spans="1:9" ht="23.25">
      <c r="A1" s="166" t="s">
        <v>83</v>
      </c>
      <c r="B1" s="166"/>
      <c r="C1" s="166"/>
      <c r="D1" s="166"/>
      <c r="E1" s="166"/>
      <c r="F1" s="166"/>
      <c r="G1" s="166"/>
      <c r="H1" s="166"/>
      <c r="I1" s="166"/>
    </row>
    <row r="2" spans="1:9" ht="76.5">
      <c r="A2" s="5" t="s">
        <v>1</v>
      </c>
      <c r="B2" s="1"/>
      <c r="C2" s="1"/>
      <c r="D2" s="2" t="s">
        <v>113</v>
      </c>
      <c r="E2" s="2" t="s">
        <v>151</v>
      </c>
      <c r="F2" s="2" t="s">
        <v>248</v>
      </c>
      <c r="G2" s="4" t="s">
        <v>426</v>
      </c>
      <c r="H2" s="4" t="s">
        <v>474</v>
      </c>
      <c r="I2" s="7" t="s">
        <v>2</v>
      </c>
    </row>
    <row r="3" spans="1:9" ht="15.75">
      <c r="A3" s="6"/>
      <c r="B3" s="24"/>
      <c r="C3" s="1"/>
      <c r="D3" s="11"/>
      <c r="E3" s="1"/>
      <c r="F3" s="11"/>
      <c r="G3" s="101"/>
      <c r="H3" s="1"/>
      <c r="I3" s="10"/>
    </row>
    <row r="5" spans="1:9" s="8" customFormat="1" ht="23.25">
      <c r="A5" s="166" t="s">
        <v>104</v>
      </c>
      <c r="B5" s="166"/>
      <c r="C5" s="166"/>
      <c r="D5" s="166"/>
      <c r="E5" s="166"/>
      <c r="F5" s="166"/>
      <c r="G5" s="166"/>
      <c r="H5" s="166"/>
      <c r="I5" s="166"/>
    </row>
    <row r="6" spans="1:9" s="8" customFormat="1" ht="76.5">
      <c r="A6" s="5" t="s">
        <v>1</v>
      </c>
      <c r="B6" s="1"/>
      <c r="C6" s="1"/>
      <c r="D6" s="2" t="s">
        <v>113</v>
      </c>
      <c r="E6" s="2" t="s">
        <v>151</v>
      </c>
      <c r="F6" s="2" t="s">
        <v>248</v>
      </c>
      <c r="G6" s="4" t="s">
        <v>426</v>
      </c>
      <c r="H6" s="4" t="s">
        <v>474</v>
      </c>
      <c r="I6" s="7" t="s">
        <v>2</v>
      </c>
    </row>
    <row r="7" spans="1:9" s="8" customFormat="1" ht="15.75">
      <c r="A7" s="6"/>
      <c r="B7" s="1"/>
      <c r="C7" s="1"/>
      <c r="D7" s="11"/>
      <c r="E7" s="15"/>
      <c r="F7" s="11"/>
      <c r="G7" s="101"/>
      <c r="H7" s="1"/>
      <c r="I7" s="10">
        <f>F7</f>
        <v>0</v>
      </c>
    </row>
    <row r="8" spans="1:9" s="8" customFormat="1"/>
    <row r="9" spans="1:9" s="8" customFormat="1" ht="23.25">
      <c r="A9" s="166" t="s">
        <v>102</v>
      </c>
      <c r="B9" s="166"/>
      <c r="C9" s="166"/>
      <c r="D9" s="166"/>
      <c r="E9" s="166"/>
      <c r="F9" s="166"/>
      <c r="G9" s="166"/>
      <c r="H9" s="166"/>
      <c r="I9" s="166"/>
    </row>
    <row r="10" spans="1:9" s="8" customFormat="1" ht="76.5">
      <c r="A10" s="5" t="s">
        <v>1</v>
      </c>
      <c r="B10" s="1"/>
      <c r="C10" s="1"/>
      <c r="D10" s="2" t="s">
        <v>113</v>
      </c>
      <c r="E10" s="2" t="s">
        <v>151</v>
      </c>
      <c r="F10" s="2" t="s">
        <v>248</v>
      </c>
      <c r="G10" s="4" t="s">
        <v>426</v>
      </c>
      <c r="H10" s="4" t="s">
        <v>474</v>
      </c>
      <c r="I10" s="7" t="s">
        <v>2</v>
      </c>
    </row>
    <row r="11" spans="1:9" s="8" customFormat="1" ht="15.75">
      <c r="A11" s="6"/>
      <c r="B11" s="1"/>
      <c r="C11" s="1"/>
      <c r="D11" s="11"/>
      <c r="E11" s="15"/>
      <c r="F11" s="11"/>
      <c r="G11" s="101"/>
      <c r="H11" s="1"/>
      <c r="I11" s="10">
        <f>F11</f>
        <v>0</v>
      </c>
    </row>
    <row r="12" spans="1:9" s="8" customFormat="1"/>
    <row r="13" spans="1:9" s="8" customFormat="1" ht="23.25">
      <c r="A13" s="166" t="s">
        <v>103</v>
      </c>
      <c r="B13" s="166"/>
      <c r="C13" s="166"/>
      <c r="D13" s="166"/>
      <c r="E13" s="166"/>
      <c r="F13" s="166"/>
      <c r="G13" s="166"/>
      <c r="H13" s="166"/>
      <c r="I13" s="166"/>
    </row>
    <row r="14" spans="1:9" s="8" customFormat="1" ht="76.5">
      <c r="A14" s="5" t="s">
        <v>1</v>
      </c>
      <c r="B14" s="1"/>
      <c r="C14" s="1"/>
      <c r="D14" s="2" t="s">
        <v>113</v>
      </c>
      <c r="E14" s="2" t="s">
        <v>151</v>
      </c>
      <c r="F14" s="2" t="s">
        <v>248</v>
      </c>
      <c r="G14" s="4" t="s">
        <v>426</v>
      </c>
      <c r="H14" s="4" t="s">
        <v>474</v>
      </c>
      <c r="I14" s="7" t="s">
        <v>2</v>
      </c>
    </row>
    <row r="15" spans="1:9" s="8" customFormat="1" ht="15.75">
      <c r="A15" s="6"/>
      <c r="B15" s="1"/>
      <c r="C15" s="1"/>
      <c r="D15" s="11"/>
      <c r="E15" s="15"/>
      <c r="F15" s="11"/>
      <c r="G15" s="101"/>
      <c r="H15" s="1"/>
      <c r="I15" s="10">
        <f>F15</f>
        <v>0</v>
      </c>
    </row>
    <row r="16" spans="1:9" s="8" customFormat="1"/>
    <row r="17" spans="1:11" s="8" customFormat="1"/>
    <row r="18" spans="1:11" ht="23.25">
      <c r="A18" s="166" t="s">
        <v>97</v>
      </c>
      <c r="B18" s="166"/>
      <c r="C18" s="166"/>
      <c r="D18" s="166"/>
      <c r="E18" s="166"/>
      <c r="F18" s="166"/>
      <c r="G18" s="166"/>
      <c r="H18" s="166"/>
      <c r="I18" s="166"/>
    </row>
    <row r="19" spans="1:11" ht="76.5">
      <c r="A19" s="5" t="s">
        <v>1</v>
      </c>
      <c r="B19" s="1"/>
      <c r="C19" s="1"/>
      <c r="D19" s="2" t="s">
        <v>113</v>
      </c>
      <c r="E19" s="2" t="s">
        <v>151</v>
      </c>
      <c r="F19" s="2" t="s">
        <v>248</v>
      </c>
      <c r="G19" s="4" t="s">
        <v>426</v>
      </c>
      <c r="H19" s="4" t="s">
        <v>474</v>
      </c>
      <c r="I19" s="7" t="s">
        <v>2</v>
      </c>
      <c r="K19" s="32"/>
    </row>
    <row r="20" spans="1:11" ht="15.75">
      <c r="A20" s="6">
        <v>1</v>
      </c>
      <c r="B20" s="163" t="s">
        <v>460</v>
      </c>
      <c r="C20" s="104" t="s">
        <v>112</v>
      </c>
      <c r="D20" s="11"/>
      <c r="E20" s="15"/>
      <c r="F20" s="11"/>
      <c r="G20" s="101">
        <f>100</f>
        <v>100</v>
      </c>
      <c r="H20" s="1"/>
      <c r="I20" s="10">
        <f>G20</f>
        <v>100</v>
      </c>
    </row>
    <row r="22" spans="1:11" ht="23.25">
      <c r="A22" s="166" t="s">
        <v>512</v>
      </c>
      <c r="B22" s="166"/>
      <c r="C22" s="166"/>
      <c r="D22" s="166"/>
      <c r="E22" s="166"/>
      <c r="F22" s="166"/>
      <c r="G22" s="166"/>
      <c r="H22" s="166"/>
      <c r="I22" s="166"/>
    </row>
    <row r="23" spans="1:11" ht="76.5">
      <c r="A23" s="5" t="s">
        <v>1</v>
      </c>
      <c r="B23" s="1"/>
      <c r="C23" s="1"/>
      <c r="D23" s="2" t="s">
        <v>113</v>
      </c>
      <c r="E23" s="2" t="s">
        <v>151</v>
      </c>
      <c r="F23" s="2" t="s">
        <v>248</v>
      </c>
      <c r="G23" s="4" t="s">
        <v>426</v>
      </c>
      <c r="H23" s="4" t="s">
        <v>474</v>
      </c>
      <c r="I23" s="7" t="s">
        <v>2</v>
      </c>
    </row>
    <row r="24" spans="1:11" s="8" customFormat="1" ht="15.75">
      <c r="A24" s="5">
        <v>1</v>
      </c>
      <c r="B24" s="1" t="s">
        <v>513</v>
      </c>
      <c r="C24" s="1" t="s">
        <v>514</v>
      </c>
      <c r="D24" s="2"/>
      <c r="E24" s="2"/>
      <c r="F24" s="2"/>
      <c r="G24" s="4"/>
      <c r="H24" s="101">
        <f>103</f>
        <v>103</v>
      </c>
      <c r="I24" s="7">
        <f>H24</f>
        <v>103</v>
      </c>
    </row>
    <row r="25" spans="1:11" ht="15.75">
      <c r="A25" s="6">
        <v>2</v>
      </c>
      <c r="B25" s="104" t="s">
        <v>515</v>
      </c>
      <c r="C25" s="104" t="s">
        <v>516</v>
      </c>
      <c r="D25" s="11"/>
      <c r="E25" s="15"/>
      <c r="F25" s="11"/>
      <c r="G25" s="101"/>
      <c r="H25" s="101">
        <f>99</f>
        <v>99</v>
      </c>
      <c r="I25" s="10">
        <f>H25</f>
        <v>99</v>
      </c>
    </row>
    <row r="27" spans="1:11" s="8" customFormat="1" ht="23.25">
      <c r="A27" s="166" t="s">
        <v>461</v>
      </c>
      <c r="B27" s="166"/>
      <c r="C27" s="166"/>
      <c r="D27" s="166"/>
      <c r="E27" s="166"/>
      <c r="F27" s="166"/>
      <c r="G27" s="166"/>
      <c r="H27" s="166"/>
      <c r="I27" s="166"/>
    </row>
    <row r="28" spans="1:11" s="8" customFormat="1" ht="76.5">
      <c r="A28" s="5" t="s">
        <v>1</v>
      </c>
      <c r="B28" s="1"/>
      <c r="C28" s="1"/>
      <c r="D28" s="2" t="s">
        <v>113</v>
      </c>
      <c r="E28" s="2" t="s">
        <v>151</v>
      </c>
      <c r="F28" s="2" t="s">
        <v>248</v>
      </c>
      <c r="G28" s="4" t="s">
        <v>426</v>
      </c>
      <c r="H28" s="4" t="s">
        <v>474</v>
      </c>
      <c r="I28" s="7" t="s">
        <v>2</v>
      </c>
    </row>
    <row r="29" spans="1:11" s="8" customFormat="1" ht="15.75">
      <c r="A29" s="5">
        <v>1</v>
      </c>
      <c r="B29" s="1" t="s">
        <v>462</v>
      </c>
      <c r="C29" s="1" t="s">
        <v>112</v>
      </c>
      <c r="D29" s="2"/>
      <c r="E29" s="2"/>
      <c r="F29" s="11"/>
      <c r="G29" s="101">
        <v>112</v>
      </c>
      <c r="H29" s="101">
        <f>100</f>
        <v>100</v>
      </c>
      <c r="I29" s="7">
        <f>G29+H29</f>
        <v>212</v>
      </c>
    </row>
    <row r="30" spans="1:11" s="8" customFormat="1" ht="15.75">
      <c r="A30" s="5">
        <v>2</v>
      </c>
      <c r="B30" s="1" t="s">
        <v>463</v>
      </c>
      <c r="C30" s="1" t="s">
        <v>467</v>
      </c>
      <c r="D30" s="2"/>
      <c r="E30" s="2"/>
      <c r="F30" s="11"/>
      <c r="G30" s="101">
        <v>108</v>
      </c>
      <c r="H30" s="4"/>
      <c r="I30" s="7">
        <f t="shared" ref="I30:I33" si="0">G30</f>
        <v>108</v>
      </c>
    </row>
    <row r="31" spans="1:11" s="8" customFormat="1" ht="15.75">
      <c r="A31" s="5">
        <v>3</v>
      </c>
      <c r="B31" s="1" t="s">
        <v>464</v>
      </c>
      <c r="C31" s="1" t="s">
        <v>467</v>
      </c>
      <c r="D31" s="2"/>
      <c r="E31" s="2"/>
      <c r="F31" s="11"/>
      <c r="G31" s="101">
        <v>104</v>
      </c>
      <c r="H31" s="4"/>
      <c r="I31" s="7">
        <f t="shared" si="0"/>
        <v>104</v>
      </c>
    </row>
    <row r="32" spans="1:11" s="8" customFormat="1" ht="15.75">
      <c r="A32" s="5">
        <v>4</v>
      </c>
      <c r="B32" s="1" t="s">
        <v>465</v>
      </c>
      <c r="C32" s="1" t="s">
        <v>419</v>
      </c>
      <c r="D32" s="2"/>
      <c r="E32" s="2"/>
      <c r="F32" s="11"/>
      <c r="G32" s="101">
        <v>100</v>
      </c>
      <c r="H32" s="4"/>
      <c r="I32" s="7">
        <f t="shared" si="0"/>
        <v>100</v>
      </c>
    </row>
    <row r="33" spans="1:9" s="8" customFormat="1" ht="15.75">
      <c r="A33" s="5">
        <v>5</v>
      </c>
      <c r="B33" s="1" t="s">
        <v>466</v>
      </c>
      <c r="C33" s="1" t="s">
        <v>419</v>
      </c>
      <c r="D33" s="2"/>
      <c r="E33" s="2"/>
      <c r="F33" s="11"/>
      <c r="G33" s="101">
        <v>96</v>
      </c>
      <c r="H33" s="4"/>
      <c r="I33" s="7">
        <f t="shared" si="0"/>
        <v>96</v>
      </c>
    </row>
    <row r="34" spans="1:9" s="8" customFormat="1"/>
    <row r="35" spans="1:9" s="8" customFormat="1"/>
    <row r="36" spans="1:9" ht="23.25">
      <c r="A36" s="166" t="s">
        <v>98</v>
      </c>
      <c r="B36" s="166"/>
      <c r="C36" s="166"/>
      <c r="D36" s="166"/>
      <c r="E36" s="166"/>
      <c r="F36" s="166"/>
      <c r="G36" s="166"/>
      <c r="H36" s="166"/>
      <c r="I36" s="166"/>
    </row>
    <row r="37" spans="1:9" ht="76.5">
      <c r="A37" s="5" t="s">
        <v>1</v>
      </c>
      <c r="B37" s="1"/>
      <c r="C37" s="1"/>
      <c r="D37" s="2" t="s">
        <v>113</v>
      </c>
      <c r="E37" s="2" t="s">
        <v>151</v>
      </c>
      <c r="F37" s="2" t="s">
        <v>248</v>
      </c>
      <c r="G37" s="4" t="s">
        <v>426</v>
      </c>
      <c r="H37" s="4" t="s">
        <v>474</v>
      </c>
      <c r="I37" s="7" t="s">
        <v>2</v>
      </c>
    </row>
    <row r="38" spans="1:9" s="8" customFormat="1" ht="15.75">
      <c r="A38" s="5">
        <v>1</v>
      </c>
      <c r="B38" s="1" t="s">
        <v>313</v>
      </c>
      <c r="C38" s="1" t="s">
        <v>260</v>
      </c>
      <c r="D38" s="2"/>
      <c r="E38" s="2"/>
      <c r="F38" s="11">
        <v>102</v>
      </c>
      <c r="G38" s="4"/>
      <c r="H38" s="4"/>
      <c r="I38" s="7">
        <f>F38</f>
        <v>102</v>
      </c>
    </row>
    <row r="39" spans="1:9" ht="15.75">
      <c r="A39" s="6">
        <v>2</v>
      </c>
      <c r="B39" s="104" t="s">
        <v>314</v>
      </c>
      <c r="C39" s="104" t="s">
        <v>315</v>
      </c>
      <c r="D39" s="11"/>
      <c r="E39" s="15"/>
      <c r="F39" s="11">
        <v>98</v>
      </c>
      <c r="G39" s="101"/>
      <c r="H39" s="1"/>
      <c r="I39" s="7">
        <f>F39</f>
        <v>98</v>
      </c>
    </row>
    <row r="41" spans="1:9" ht="23.25">
      <c r="A41" s="166" t="s">
        <v>105</v>
      </c>
      <c r="B41" s="166"/>
      <c r="C41" s="166"/>
      <c r="D41" s="166"/>
      <c r="E41" s="166"/>
      <c r="F41" s="166"/>
      <c r="G41" s="166"/>
      <c r="H41" s="166"/>
      <c r="I41" s="166"/>
    </row>
    <row r="42" spans="1:9" ht="76.5">
      <c r="A42" s="5" t="s">
        <v>1</v>
      </c>
      <c r="B42" s="1"/>
      <c r="C42" s="1"/>
      <c r="D42" s="2" t="s">
        <v>113</v>
      </c>
      <c r="E42" s="2" t="s">
        <v>151</v>
      </c>
      <c r="F42" s="2" t="s">
        <v>248</v>
      </c>
      <c r="G42" s="4" t="s">
        <v>426</v>
      </c>
      <c r="H42" s="4" t="s">
        <v>474</v>
      </c>
      <c r="I42" s="7" t="s">
        <v>2</v>
      </c>
    </row>
    <row r="43" spans="1:9" ht="15.75">
      <c r="A43" s="6"/>
      <c r="B43" s="1"/>
      <c r="C43" s="1"/>
      <c r="D43" s="11"/>
      <c r="E43" s="15"/>
      <c r="F43" s="11"/>
      <c r="G43" s="101"/>
      <c r="H43" s="1"/>
      <c r="I43" s="10" t="e">
        <f>#REF!</f>
        <v>#REF!</v>
      </c>
    </row>
  </sheetData>
  <sortState xmlns:xlrd2="http://schemas.microsoft.com/office/spreadsheetml/2017/richdata2" ref="A20:I20">
    <sortCondition descending="1" ref="I20"/>
  </sortState>
  <mergeCells count="9">
    <mergeCell ref="A41:I41"/>
    <mergeCell ref="A1:I1"/>
    <mergeCell ref="A18:I18"/>
    <mergeCell ref="A22:I22"/>
    <mergeCell ref="A36:I36"/>
    <mergeCell ref="A9:I9"/>
    <mergeCell ref="A13:I13"/>
    <mergeCell ref="A5:I5"/>
    <mergeCell ref="A27:I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"/>
  <sheetViews>
    <sheetView workbookViewId="0">
      <selection activeCell="C12" sqref="C12"/>
    </sheetView>
  </sheetViews>
  <sheetFormatPr defaultRowHeight="15"/>
  <cols>
    <col min="2" max="2" width="18.42578125" bestFit="1" customWidth="1"/>
    <col min="4" max="4" width="30.7109375" bestFit="1" customWidth="1"/>
    <col min="5" max="5" width="15.5703125" bestFit="1" customWidth="1"/>
    <col min="6" max="6" width="12.85546875" customWidth="1"/>
    <col min="7" max="7" width="10.28515625" customWidth="1"/>
  </cols>
  <sheetData>
    <row r="1" spans="1:11" ht="23.25">
      <c r="A1" s="166" t="s">
        <v>30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76.5">
      <c r="A2" s="5" t="s">
        <v>1</v>
      </c>
      <c r="B2" s="1"/>
      <c r="C2" s="1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</row>
    <row r="3" spans="1:11" ht="15.75">
      <c r="A3" s="6">
        <v>1</v>
      </c>
      <c r="B3" s="103" t="s">
        <v>76</v>
      </c>
      <c r="C3" s="130">
        <v>2007</v>
      </c>
      <c r="D3" s="131" t="s">
        <v>20</v>
      </c>
      <c r="E3" s="131" t="s">
        <v>21</v>
      </c>
      <c r="F3" s="11"/>
      <c r="G3" s="11">
        <f>100</f>
        <v>100</v>
      </c>
      <c r="H3" s="11">
        <f>97</f>
        <v>97</v>
      </c>
      <c r="I3" s="11">
        <f>100</f>
        <v>100</v>
      </c>
      <c r="J3" s="1"/>
      <c r="K3" s="10">
        <f>G3+H3+I3</f>
        <v>297</v>
      </c>
    </row>
    <row r="4" spans="1:11" ht="15.75">
      <c r="A4" s="6">
        <v>2</v>
      </c>
      <c r="B4" s="103" t="s">
        <v>564</v>
      </c>
      <c r="C4" s="130">
        <v>1998</v>
      </c>
      <c r="D4" s="131" t="s">
        <v>565</v>
      </c>
      <c r="E4" s="131"/>
      <c r="F4" s="11"/>
      <c r="G4" s="11"/>
      <c r="H4" s="11"/>
      <c r="I4" s="11"/>
      <c r="J4" s="11">
        <f>103</f>
        <v>103</v>
      </c>
      <c r="K4" s="10">
        <f>J4</f>
        <v>103</v>
      </c>
    </row>
    <row r="5" spans="1:11" ht="15.75">
      <c r="A5" s="6">
        <v>3</v>
      </c>
      <c r="B5" s="103" t="s">
        <v>566</v>
      </c>
      <c r="C5" s="130">
        <v>1993</v>
      </c>
      <c r="D5" s="131" t="s">
        <v>554</v>
      </c>
      <c r="E5" s="131" t="s">
        <v>555</v>
      </c>
      <c r="F5" s="11"/>
      <c r="G5" s="11"/>
      <c r="H5" s="11"/>
      <c r="I5" s="11"/>
      <c r="J5" s="11">
        <f>99</f>
        <v>99</v>
      </c>
      <c r="K5" s="10">
        <f>J5</f>
        <v>99</v>
      </c>
    </row>
  </sheetData>
  <sortState xmlns:xlrd2="http://schemas.microsoft.com/office/spreadsheetml/2017/richdata2" ref="A3:K3">
    <sortCondition descending="1" ref="K3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5"/>
  <sheetViews>
    <sheetView zoomScaleNormal="100" workbookViewId="0">
      <selection activeCell="A23" sqref="A23:A24"/>
    </sheetView>
  </sheetViews>
  <sheetFormatPr defaultRowHeight="15"/>
  <cols>
    <col min="2" max="2" width="19.85546875" bestFit="1" customWidth="1"/>
    <col min="3" max="3" width="5.28515625" style="123" customWidth="1"/>
    <col min="4" max="4" width="22.7109375" customWidth="1"/>
    <col min="5" max="5" width="29.85546875" bestFit="1" customWidth="1"/>
    <col min="6" max="6" width="13.140625" customWidth="1"/>
    <col min="7" max="7" width="10.7109375" customWidth="1"/>
    <col min="8" max="8" width="9.5703125" customWidth="1"/>
    <col min="11" max="11" width="19.140625" customWidth="1"/>
  </cols>
  <sheetData>
    <row r="1" spans="1:17" ht="38.2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4"/>
      <c r="M1" s="14"/>
      <c r="N1" s="14"/>
      <c r="O1" s="14"/>
      <c r="P1" s="14"/>
      <c r="Q1" s="14"/>
    </row>
    <row r="2" spans="1:17" ht="60">
      <c r="A2" s="5" t="s">
        <v>1</v>
      </c>
      <c r="B2" s="1"/>
      <c r="C2" s="122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</row>
    <row r="3" spans="1:17" ht="15.75">
      <c r="A3" s="6">
        <v>1</v>
      </c>
      <c r="B3" s="86" t="s">
        <v>121</v>
      </c>
      <c r="C3" s="86">
        <v>2006</v>
      </c>
      <c r="D3" s="86" t="s">
        <v>20</v>
      </c>
      <c r="E3" s="86" t="s">
        <v>21</v>
      </c>
      <c r="F3" s="11">
        <v>108</v>
      </c>
      <c r="G3" s="11">
        <v>123</v>
      </c>
      <c r="H3" s="11">
        <f>124</f>
        <v>124</v>
      </c>
      <c r="I3" s="11">
        <f>112</f>
        <v>112</v>
      </c>
      <c r="J3" s="11"/>
      <c r="K3" s="10">
        <f>G3+H3+I3</f>
        <v>359</v>
      </c>
    </row>
    <row r="4" spans="1:17" ht="15.75">
      <c r="A4" s="6">
        <v>2</v>
      </c>
      <c r="B4" s="86" t="s">
        <v>74</v>
      </c>
      <c r="C4" s="86">
        <v>2006</v>
      </c>
      <c r="D4" s="86" t="s">
        <v>85</v>
      </c>
      <c r="E4" s="86" t="s">
        <v>107</v>
      </c>
      <c r="F4" s="11">
        <v>112</v>
      </c>
      <c r="G4" s="11"/>
      <c r="H4" s="11">
        <f>136</f>
        <v>136</v>
      </c>
      <c r="I4" s="11">
        <v>104</v>
      </c>
      <c r="J4" s="11"/>
      <c r="K4" s="10">
        <f>F4+G4+H4+I4</f>
        <v>352</v>
      </c>
    </row>
    <row r="5" spans="1:17" ht="15.75">
      <c r="A5" s="6">
        <v>3</v>
      </c>
      <c r="B5" s="86" t="s">
        <v>100</v>
      </c>
      <c r="C5" s="86">
        <v>2006</v>
      </c>
      <c r="D5" s="86" t="s">
        <v>85</v>
      </c>
      <c r="E5" s="86" t="s">
        <v>107</v>
      </c>
      <c r="F5" s="11">
        <v>96</v>
      </c>
      <c r="G5" s="11"/>
      <c r="H5" s="11">
        <f>107</f>
        <v>107</v>
      </c>
      <c r="I5" s="11">
        <v>96</v>
      </c>
      <c r="J5" s="11"/>
      <c r="K5" s="10">
        <f>F5+G5+H5+I5</f>
        <v>299</v>
      </c>
    </row>
    <row r="6" spans="1:17" ht="15.75">
      <c r="A6" s="6">
        <v>4</v>
      </c>
      <c r="B6" s="86" t="s">
        <v>75</v>
      </c>
      <c r="C6" s="86">
        <v>2006</v>
      </c>
      <c r="D6" s="86" t="s">
        <v>85</v>
      </c>
      <c r="E6" s="86" t="s">
        <v>107</v>
      </c>
      <c r="F6" s="11">
        <v>104</v>
      </c>
      <c r="G6" s="11"/>
      <c r="H6" s="11">
        <f>140</f>
        <v>140</v>
      </c>
      <c r="I6" s="11">
        <f>108</f>
        <v>108</v>
      </c>
      <c r="J6" s="11"/>
      <c r="K6" s="10">
        <f>F6+G6+H6</f>
        <v>244</v>
      </c>
    </row>
    <row r="7" spans="1:17" ht="15.75">
      <c r="A7" s="6">
        <v>5</v>
      </c>
      <c r="B7" s="103" t="s">
        <v>219</v>
      </c>
      <c r="C7" s="102">
        <v>2006</v>
      </c>
      <c r="D7" s="88" t="s">
        <v>173</v>
      </c>
      <c r="E7" s="88" t="s">
        <v>174</v>
      </c>
      <c r="F7" s="11"/>
      <c r="G7" s="11">
        <v>115</v>
      </c>
      <c r="H7" s="11">
        <f>128</f>
        <v>128</v>
      </c>
      <c r="I7" s="11"/>
      <c r="J7" s="11"/>
      <c r="K7" s="10">
        <f>F7+G7+H7</f>
        <v>243</v>
      </c>
    </row>
    <row r="8" spans="1:17" ht="15.75">
      <c r="A8" s="6">
        <v>6</v>
      </c>
      <c r="B8" s="103" t="s">
        <v>218</v>
      </c>
      <c r="C8" s="102">
        <v>2006</v>
      </c>
      <c r="D8" s="88" t="s">
        <v>176</v>
      </c>
      <c r="E8" s="88" t="s">
        <v>189</v>
      </c>
      <c r="F8" s="11"/>
      <c r="G8" s="11">
        <v>119</v>
      </c>
      <c r="H8" s="11">
        <f>107</f>
        <v>107</v>
      </c>
      <c r="I8" s="11"/>
      <c r="J8" s="11"/>
      <c r="K8" s="10">
        <f>F8+G8+H8</f>
        <v>226</v>
      </c>
    </row>
    <row r="9" spans="1:17" ht="15.75">
      <c r="A9" s="6">
        <v>7</v>
      </c>
      <c r="B9" s="103" t="s">
        <v>222</v>
      </c>
      <c r="C9" s="102">
        <v>2006</v>
      </c>
      <c r="D9" s="88" t="s">
        <v>176</v>
      </c>
      <c r="E9" s="88" t="s">
        <v>189</v>
      </c>
      <c r="F9" s="11"/>
      <c r="G9" s="11">
        <v>103</v>
      </c>
      <c r="H9" s="11">
        <f>87</f>
        <v>87</v>
      </c>
      <c r="I9" s="11"/>
      <c r="J9" s="11"/>
      <c r="K9" s="10">
        <f>F9+G9+H9</f>
        <v>190</v>
      </c>
    </row>
    <row r="10" spans="1:17" ht="15.75">
      <c r="A10" s="6">
        <v>8</v>
      </c>
      <c r="B10" s="103" t="s">
        <v>368</v>
      </c>
      <c r="C10" s="102">
        <v>2007</v>
      </c>
      <c r="D10" s="88" t="s">
        <v>85</v>
      </c>
      <c r="E10" s="88" t="s">
        <v>357</v>
      </c>
      <c r="F10" s="11"/>
      <c r="G10" s="11"/>
      <c r="H10" s="11">
        <f>87</f>
        <v>87</v>
      </c>
      <c r="I10" s="11">
        <v>100</v>
      </c>
      <c r="J10" s="11"/>
      <c r="K10" s="10">
        <f>F10+G10+H10+I10</f>
        <v>187</v>
      </c>
    </row>
    <row r="11" spans="1:17" ht="15.75">
      <c r="A11" s="6">
        <v>9</v>
      </c>
      <c r="B11" s="103" t="s">
        <v>225</v>
      </c>
      <c r="C11" s="102">
        <v>2007</v>
      </c>
      <c r="D11" s="88" t="s">
        <v>176</v>
      </c>
      <c r="E11" s="88" t="s">
        <v>189</v>
      </c>
      <c r="F11" s="11"/>
      <c r="G11" s="11">
        <v>92</v>
      </c>
      <c r="H11" s="11">
        <f>87</f>
        <v>87</v>
      </c>
      <c r="I11" s="11"/>
      <c r="J11" s="11"/>
      <c r="K11" s="10">
        <f>F11+G11+H11</f>
        <v>179</v>
      </c>
    </row>
    <row r="12" spans="1:17" ht="15.75">
      <c r="A12" s="6">
        <v>10</v>
      </c>
      <c r="B12" s="103" t="s">
        <v>361</v>
      </c>
      <c r="C12" s="102">
        <v>2004</v>
      </c>
      <c r="D12" s="88" t="s">
        <v>85</v>
      </c>
      <c r="E12" s="88" t="s">
        <v>357</v>
      </c>
      <c r="F12" s="11"/>
      <c r="G12" s="11"/>
      <c r="H12" s="11">
        <f>148</f>
        <v>148</v>
      </c>
      <c r="I12" s="11"/>
      <c r="J12" s="11"/>
      <c r="K12" s="10">
        <f>F12+G12+H12</f>
        <v>148</v>
      </c>
    </row>
    <row r="13" spans="1:17" ht="15.75">
      <c r="A13" s="6">
        <v>11</v>
      </c>
      <c r="B13" s="103" t="s">
        <v>167</v>
      </c>
      <c r="C13" s="102">
        <v>2005</v>
      </c>
      <c r="D13" s="88" t="s">
        <v>346</v>
      </c>
      <c r="E13" s="88" t="s">
        <v>167</v>
      </c>
      <c r="F13" s="11"/>
      <c r="G13" s="11"/>
      <c r="H13" s="11">
        <f>144</f>
        <v>144</v>
      </c>
      <c r="I13" s="11"/>
      <c r="J13" s="11"/>
      <c r="K13" s="10">
        <f>F13+G13+H13</f>
        <v>144</v>
      </c>
    </row>
    <row r="14" spans="1:17" ht="15.75">
      <c r="A14" s="6">
        <v>12</v>
      </c>
      <c r="B14" s="103" t="s">
        <v>362</v>
      </c>
      <c r="C14" s="102">
        <v>2007</v>
      </c>
      <c r="D14" s="88" t="s">
        <v>353</v>
      </c>
      <c r="E14" s="88" t="s">
        <v>354</v>
      </c>
      <c r="F14" s="11"/>
      <c r="G14" s="11"/>
      <c r="H14" s="11">
        <f>132</f>
        <v>132</v>
      </c>
      <c r="I14" s="11"/>
      <c r="J14" s="11"/>
      <c r="K14" s="10">
        <f>F14+G14+H14</f>
        <v>132</v>
      </c>
    </row>
    <row r="15" spans="1:17" ht="15.75">
      <c r="A15" s="6">
        <v>13</v>
      </c>
      <c r="B15" s="103" t="s">
        <v>217</v>
      </c>
      <c r="C15" s="102">
        <v>2007</v>
      </c>
      <c r="D15" s="88" t="s">
        <v>91</v>
      </c>
      <c r="E15" s="88" t="s">
        <v>92</v>
      </c>
      <c r="F15" s="11"/>
      <c r="G15" s="11">
        <v>127</v>
      </c>
      <c r="H15" s="11"/>
      <c r="I15" s="11"/>
      <c r="J15" s="11"/>
      <c r="K15" s="10">
        <f>F15+G15+H15</f>
        <v>127</v>
      </c>
    </row>
    <row r="16" spans="1:17" ht="15.75">
      <c r="A16" s="6">
        <v>14</v>
      </c>
      <c r="B16" s="103" t="s">
        <v>363</v>
      </c>
      <c r="C16" s="102">
        <v>2006</v>
      </c>
      <c r="D16" s="88" t="s">
        <v>364</v>
      </c>
      <c r="E16" s="88" t="s">
        <v>365</v>
      </c>
      <c r="F16" s="11"/>
      <c r="G16" s="11"/>
      <c r="H16" s="11">
        <f>120</f>
        <v>120</v>
      </c>
      <c r="I16" s="11"/>
      <c r="J16" s="11"/>
      <c r="K16" s="10">
        <f>F16+G16+H16</f>
        <v>120</v>
      </c>
    </row>
    <row r="17" spans="1:11" ht="15.75">
      <c r="A17" s="6">
        <v>15</v>
      </c>
      <c r="B17" s="103" t="s">
        <v>220</v>
      </c>
      <c r="C17" s="102">
        <v>2007</v>
      </c>
      <c r="D17" s="88" t="s">
        <v>173</v>
      </c>
      <c r="E17" s="88" t="s">
        <v>174</v>
      </c>
      <c r="F17" s="11"/>
      <c r="G17" s="11">
        <v>111</v>
      </c>
      <c r="H17" s="11"/>
      <c r="I17" s="11"/>
      <c r="J17" s="11"/>
      <c r="K17" s="10">
        <f>F17+G17+H17</f>
        <v>111</v>
      </c>
    </row>
    <row r="18" spans="1:11" ht="15.75">
      <c r="A18" s="6">
        <v>16</v>
      </c>
      <c r="B18" s="103" t="s">
        <v>221</v>
      </c>
      <c r="C18" s="102">
        <v>2007</v>
      </c>
      <c r="D18" s="88" t="s">
        <v>176</v>
      </c>
      <c r="E18" s="88" t="s">
        <v>189</v>
      </c>
      <c r="F18" s="11"/>
      <c r="G18" s="11">
        <v>107</v>
      </c>
      <c r="H18" s="11"/>
      <c r="I18" s="11"/>
      <c r="J18" s="11"/>
      <c r="K18" s="10">
        <f>F18+G18+H18</f>
        <v>107</v>
      </c>
    </row>
    <row r="19" spans="1:11" ht="15.75">
      <c r="A19" s="6">
        <v>16</v>
      </c>
      <c r="B19" s="103" t="s">
        <v>366</v>
      </c>
      <c r="C19" s="102">
        <v>2007</v>
      </c>
      <c r="D19" s="88" t="s">
        <v>353</v>
      </c>
      <c r="E19" s="88" t="s">
        <v>354</v>
      </c>
      <c r="F19" s="11"/>
      <c r="G19" s="11"/>
      <c r="H19" s="11">
        <f>107</f>
        <v>107</v>
      </c>
      <c r="I19" s="11"/>
      <c r="J19" s="11"/>
      <c r="K19" s="10">
        <f>F19+G19+H19</f>
        <v>107</v>
      </c>
    </row>
    <row r="20" spans="1:11" ht="15.75">
      <c r="A20" s="6">
        <v>18</v>
      </c>
      <c r="B20" s="103" t="s">
        <v>562</v>
      </c>
      <c r="C20" s="102">
        <v>2007</v>
      </c>
      <c r="D20" s="88" t="s">
        <v>554</v>
      </c>
      <c r="E20" s="88" t="s">
        <v>555</v>
      </c>
      <c r="F20" s="11"/>
      <c r="G20" s="11"/>
      <c r="H20" s="11"/>
      <c r="I20" s="11"/>
      <c r="J20" s="11">
        <f>103</f>
        <v>103</v>
      </c>
      <c r="K20" s="10">
        <f>J20</f>
        <v>103</v>
      </c>
    </row>
    <row r="21" spans="1:11" ht="15.75">
      <c r="A21" s="6">
        <v>19</v>
      </c>
      <c r="B21" s="86" t="s">
        <v>122</v>
      </c>
      <c r="C21" s="86"/>
      <c r="D21" s="86" t="s">
        <v>91</v>
      </c>
      <c r="E21" s="86" t="s">
        <v>92</v>
      </c>
      <c r="F21" s="11">
        <v>100</v>
      </c>
      <c r="G21" s="11"/>
      <c r="H21" s="11"/>
      <c r="I21" s="11"/>
      <c r="J21" s="11"/>
      <c r="K21" s="10">
        <f>F21+G21+H21</f>
        <v>100</v>
      </c>
    </row>
    <row r="22" spans="1:11" ht="15.75">
      <c r="A22" s="6">
        <v>19</v>
      </c>
      <c r="B22" s="103" t="s">
        <v>367</v>
      </c>
      <c r="C22" s="102">
        <v>2007</v>
      </c>
      <c r="D22" s="88" t="s">
        <v>353</v>
      </c>
      <c r="E22" s="88" t="s">
        <v>354</v>
      </c>
      <c r="F22" s="11"/>
      <c r="G22" s="11"/>
      <c r="H22" s="11">
        <f>100</f>
        <v>100</v>
      </c>
      <c r="I22" s="11"/>
      <c r="J22" s="11"/>
      <c r="K22" s="10">
        <f>F22+G22+H22</f>
        <v>100</v>
      </c>
    </row>
    <row r="23" spans="1:11" ht="15.75">
      <c r="A23" s="6">
        <v>21</v>
      </c>
      <c r="B23" s="103" t="s">
        <v>223</v>
      </c>
      <c r="C23" s="102">
        <v>2007</v>
      </c>
      <c r="D23" s="88" t="s">
        <v>173</v>
      </c>
      <c r="E23" s="88" t="s">
        <v>174</v>
      </c>
      <c r="F23" s="11"/>
      <c r="G23" s="11">
        <v>99</v>
      </c>
      <c r="H23" s="11"/>
      <c r="I23" s="11"/>
      <c r="J23" s="11"/>
      <c r="K23" s="10">
        <f>F23+G23+H23</f>
        <v>99</v>
      </c>
    </row>
    <row r="24" spans="1:11" ht="15.75">
      <c r="A24" s="6">
        <v>21</v>
      </c>
      <c r="B24" s="103" t="s">
        <v>563</v>
      </c>
      <c r="C24" s="102">
        <v>2007</v>
      </c>
      <c r="D24" s="88" t="s">
        <v>112</v>
      </c>
      <c r="E24" s="88" t="s">
        <v>145</v>
      </c>
      <c r="F24" s="11"/>
      <c r="G24" s="11"/>
      <c r="H24" s="11"/>
      <c r="I24" s="11"/>
      <c r="J24" s="11">
        <f>99</f>
        <v>99</v>
      </c>
      <c r="K24" s="10">
        <f>J24</f>
        <v>99</v>
      </c>
    </row>
    <row r="25" spans="1:11" ht="15.75">
      <c r="A25" s="6">
        <v>23</v>
      </c>
      <c r="B25" s="103" t="s">
        <v>224</v>
      </c>
      <c r="C25" s="102">
        <v>2006</v>
      </c>
      <c r="D25" s="88" t="s">
        <v>176</v>
      </c>
      <c r="E25" s="88" t="s">
        <v>189</v>
      </c>
      <c r="F25" s="11"/>
      <c r="G25" s="11">
        <v>92</v>
      </c>
      <c r="H25" s="11"/>
      <c r="I25" s="11"/>
      <c r="J25" s="11"/>
      <c r="K25" s="10">
        <f>F25+G25+H25</f>
        <v>92</v>
      </c>
    </row>
  </sheetData>
  <sortState xmlns:xlrd2="http://schemas.microsoft.com/office/spreadsheetml/2017/richdata2" ref="A3:K25">
    <sortCondition descending="1" ref="K3:K25"/>
  </sortState>
  <mergeCells count="1">
    <mergeCell ref="A1:K1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74"/>
  <sheetViews>
    <sheetView zoomScaleNormal="100" workbookViewId="0">
      <selection activeCell="J39" sqref="J39"/>
    </sheetView>
  </sheetViews>
  <sheetFormatPr defaultRowHeight="15"/>
  <cols>
    <col min="1" max="1" width="9.140625" style="105"/>
    <col min="2" max="2" width="21.42578125" bestFit="1" customWidth="1"/>
    <col min="3" max="3" width="8.7109375" style="36" customWidth="1"/>
    <col min="4" max="4" width="22.7109375" customWidth="1"/>
    <col min="5" max="5" width="16.5703125" customWidth="1"/>
    <col min="6" max="6" width="14.28515625" customWidth="1"/>
    <col min="7" max="7" width="11.28515625" customWidth="1"/>
    <col min="14" max="14" width="19" bestFit="1" customWidth="1"/>
  </cols>
  <sheetData>
    <row r="1" spans="1:20" ht="23.25">
      <c r="A1" s="166" t="s">
        <v>44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4"/>
      <c r="M1" s="14"/>
      <c r="N1" s="14"/>
      <c r="O1" s="14"/>
      <c r="P1" s="14"/>
      <c r="Q1" s="14"/>
    </row>
    <row r="2" spans="1:20" ht="76.5">
      <c r="A2" s="5" t="s">
        <v>1</v>
      </c>
      <c r="B2" s="1"/>
      <c r="C2" s="3"/>
      <c r="D2" s="1"/>
      <c r="E2" s="1"/>
      <c r="F2" s="2" t="s">
        <v>113</v>
      </c>
      <c r="G2" s="2" t="s">
        <v>151</v>
      </c>
      <c r="H2" s="4" t="s">
        <v>248</v>
      </c>
      <c r="I2" s="4" t="s">
        <v>426</v>
      </c>
      <c r="J2" s="4" t="s">
        <v>474</v>
      </c>
      <c r="K2" s="7" t="s">
        <v>2</v>
      </c>
    </row>
    <row r="3" spans="1:20" s="8" customFormat="1" ht="15.75">
      <c r="A3" s="6">
        <v>1</v>
      </c>
      <c r="B3" s="103" t="s">
        <v>89</v>
      </c>
      <c r="C3" s="140">
        <v>2011</v>
      </c>
      <c r="D3" s="86" t="s">
        <v>87</v>
      </c>
      <c r="E3" s="86" t="s">
        <v>88</v>
      </c>
      <c r="F3" s="15">
        <v>115</v>
      </c>
      <c r="G3" s="15"/>
      <c r="H3" s="15">
        <f>160</f>
        <v>160</v>
      </c>
      <c r="I3" s="15">
        <f>109</f>
        <v>109</v>
      </c>
      <c r="J3" s="15">
        <f>121</f>
        <v>121</v>
      </c>
      <c r="K3" s="10">
        <f>F3+H3+J3</f>
        <v>396</v>
      </c>
      <c r="M3"/>
      <c r="Q3"/>
      <c r="S3"/>
      <c r="T3"/>
    </row>
    <row r="4" spans="1:20" ht="15.75">
      <c r="A4" s="6">
        <v>2</v>
      </c>
      <c r="B4" s="103" t="s">
        <v>127</v>
      </c>
      <c r="C4" s="140">
        <v>2011</v>
      </c>
      <c r="D4" s="86" t="s">
        <v>20</v>
      </c>
      <c r="E4" s="86" t="s">
        <v>21</v>
      </c>
      <c r="F4" s="15">
        <v>107</v>
      </c>
      <c r="G4" s="15">
        <f>131</f>
        <v>131</v>
      </c>
      <c r="H4" s="15">
        <f>140</f>
        <v>140</v>
      </c>
      <c r="I4" s="15"/>
      <c r="J4" s="15">
        <f>109</f>
        <v>109</v>
      </c>
      <c r="K4" s="10">
        <f>G4+H4+J4</f>
        <v>380</v>
      </c>
      <c r="N4" s="8"/>
      <c r="O4" s="8"/>
      <c r="P4" s="8"/>
      <c r="R4" s="8"/>
      <c r="S4" s="8"/>
      <c r="T4" s="8"/>
    </row>
    <row r="5" spans="1:20" s="8" customFormat="1" ht="15.75">
      <c r="A5" s="6">
        <v>3</v>
      </c>
      <c r="B5" s="26" t="s">
        <v>197</v>
      </c>
      <c r="C5" s="140" t="s">
        <v>130</v>
      </c>
      <c r="D5" s="47" t="s">
        <v>126</v>
      </c>
      <c r="E5" s="47" t="s">
        <v>167</v>
      </c>
      <c r="F5" s="15"/>
      <c r="G5" s="15">
        <v>135</v>
      </c>
      <c r="H5" s="15"/>
      <c r="I5" s="15">
        <f>97</f>
        <v>97</v>
      </c>
      <c r="J5" s="15">
        <f>117</f>
        <v>117</v>
      </c>
      <c r="K5" s="10">
        <f>G5+I5+J5</f>
        <v>349</v>
      </c>
      <c r="M5"/>
      <c r="Q5"/>
    </row>
    <row r="6" spans="1:20" s="8" customFormat="1" ht="15.75">
      <c r="A6" s="6">
        <v>4</v>
      </c>
      <c r="B6" s="103" t="s">
        <v>129</v>
      </c>
      <c r="C6" s="140">
        <v>2010</v>
      </c>
      <c r="D6" s="86" t="s">
        <v>20</v>
      </c>
      <c r="E6" s="86" t="s">
        <v>21</v>
      </c>
      <c r="F6" s="15">
        <v>99</v>
      </c>
      <c r="G6" s="15">
        <f>127</f>
        <v>127</v>
      </c>
      <c r="H6" s="15"/>
      <c r="I6" s="15">
        <f>101</f>
        <v>101</v>
      </c>
      <c r="J6" s="15">
        <f>113</f>
        <v>113</v>
      </c>
      <c r="K6" s="10">
        <f>G6+I6+J6</f>
        <v>341</v>
      </c>
      <c r="M6"/>
      <c r="Q6"/>
    </row>
    <row r="7" spans="1:20" s="8" customFormat="1" ht="15.75">
      <c r="A7" s="6">
        <v>5</v>
      </c>
      <c r="B7" s="103" t="s">
        <v>93</v>
      </c>
      <c r="C7" s="140" t="s">
        <v>130</v>
      </c>
      <c r="D7" s="86" t="s">
        <v>126</v>
      </c>
      <c r="E7" s="86" t="s">
        <v>41</v>
      </c>
      <c r="F7" s="15">
        <v>95</v>
      </c>
      <c r="G7" s="15">
        <f>101</f>
        <v>101</v>
      </c>
      <c r="H7" s="15">
        <f>99</f>
        <v>99</v>
      </c>
      <c r="I7" s="15">
        <f>105</f>
        <v>105</v>
      </c>
      <c r="J7" s="15">
        <f>97</f>
        <v>97</v>
      </c>
      <c r="K7" s="10">
        <f>G7+H7+I7</f>
        <v>305</v>
      </c>
      <c r="M7"/>
      <c r="Q7"/>
    </row>
    <row r="8" spans="1:20" s="8" customFormat="1" ht="15.75">
      <c r="A8" s="6">
        <v>6</v>
      </c>
      <c r="B8" s="26" t="s">
        <v>198</v>
      </c>
      <c r="C8" s="140">
        <v>2011</v>
      </c>
      <c r="D8" s="47" t="s">
        <v>176</v>
      </c>
      <c r="E8" s="47" t="s">
        <v>189</v>
      </c>
      <c r="F8" s="15"/>
      <c r="G8" s="15">
        <v>123</v>
      </c>
      <c r="H8" s="15">
        <f>152</f>
        <v>152</v>
      </c>
      <c r="I8" s="15"/>
      <c r="J8" s="15"/>
      <c r="K8" s="10">
        <f>F8+G8+H8</f>
        <v>275</v>
      </c>
      <c r="M8"/>
      <c r="Q8"/>
    </row>
    <row r="9" spans="1:20" s="8" customFormat="1" ht="15.75">
      <c r="A9" s="6">
        <v>7</v>
      </c>
      <c r="B9" s="26" t="s">
        <v>201</v>
      </c>
      <c r="C9" s="140">
        <v>2011</v>
      </c>
      <c r="D9" s="47" t="s">
        <v>176</v>
      </c>
      <c r="E9" s="47" t="s">
        <v>189</v>
      </c>
      <c r="F9" s="15"/>
      <c r="G9" s="15">
        <v>112</v>
      </c>
      <c r="H9" s="15">
        <f>148</f>
        <v>148</v>
      </c>
      <c r="I9" s="15"/>
      <c r="J9" s="15"/>
      <c r="K9" s="10">
        <f>F9+G9+H9</f>
        <v>260</v>
      </c>
      <c r="M9"/>
      <c r="Q9"/>
    </row>
    <row r="10" spans="1:20" s="8" customFormat="1" ht="15.75">
      <c r="A10" s="6">
        <v>8</v>
      </c>
      <c r="B10" s="26" t="s">
        <v>196</v>
      </c>
      <c r="C10" s="140">
        <v>2011</v>
      </c>
      <c r="D10" s="47" t="s">
        <v>176</v>
      </c>
      <c r="E10" s="47" t="s">
        <v>189</v>
      </c>
      <c r="F10" s="15"/>
      <c r="G10" s="15">
        <v>139</v>
      </c>
      <c r="H10" s="15">
        <f>99</f>
        <v>99</v>
      </c>
      <c r="I10" s="15"/>
      <c r="J10" s="15"/>
      <c r="K10" s="10">
        <f>F10+G10+H10</f>
        <v>238</v>
      </c>
      <c r="M10"/>
      <c r="Q10"/>
    </row>
    <row r="11" spans="1:20" s="8" customFormat="1" ht="15.75">
      <c r="A11" s="6">
        <v>9</v>
      </c>
      <c r="B11" s="26" t="s">
        <v>200</v>
      </c>
      <c r="C11" s="140">
        <v>2011</v>
      </c>
      <c r="D11" s="47" t="s">
        <v>176</v>
      </c>
      <c r="E11" s="47" t="s">
        <v>189</v>
      </c>
      <c r="F11" s="15"/>
      <c r="G11" s="15">
        <v>112</v>
      </c>
      <c r="H11" s="15">
        <f>125</f>
        <v>125</v>
      </c>
      <c r="I11" s="15"/>
      <c r="J11" s="15"/>
      <c r="K11" s="10">
        <f>F11+G11+H11</f>
        <v>237</v>
      </c>
      <c r="M11"/>
      <c r="Q11"/>
    </row>
    <row r="12" spans="1:20" s="8" customFormat="1" ht="15.75">
      <c r="A12" s="6">
        <v>10</v>
      </c>
      <c r="B12" s="26" t="s">
        <v>203</v>
      </c>
      <c r="C12" s="140">
        <v>2011</v>
      </c>
      <c r="D12" s="47" t="s">
        <v>176</v>
      </c>
      <c r="E12" s="47" t="s">
        <v>189</v>
      </c>
      <c r="F12" s="15"/>
      <c r="G12" s="15">
        <v>101</v>
      </c>
      <c r="H12" s="15">
        <f>125</f>
        <v>125</v>
      </c>
      <c r="I12" s="15"/>
      <c r="J12" s="15"/>
      <c r="K12" s="10">
        <f>F12+G12+H12</f>
        <v>226</v>
      </c>
      <c r="M12"/>
      <c r="Q12"/>
    </row>
    <row r="13" spans="1:20" s="8" customFormat="1" ht="15.75">
      <c r="A13" s="6">
        <v>11</v>
      </c>
      <c r="B13" s="26" t="s">
        <v>199</v>
      </c>
      <c r="C13" s="140">
        <v>2011</v>
      </c>
      <c r="D13" s="47" t="s">
        <v>176</v>
      </c>
      <c r="E13" s="47" t="s">
        <v>189</v>
      </c>
      <c r="F13" s="15"/>
      <c r="G13" s="15">
        <v>119</v>
      </c>
      <c r="H13" s="15">
        <f>99</f>
        <v>99</v>
      </c>
      <c r="I13" s="15"/>
      <c r="J13" s="15"/>
      <c r="K13" s="10">
        <f>F13+G13+H13</f>
        <v>218</v>
      </c>
      <c r="M13"/>
      <c r="Q13"/>
    </row>
    <row r="14" spans="1:20" s="8" customFormat="1" ht="15.75">
      <c r="A14" s="6">
        <v>12</v>
      </c>
      <c r="B14" s="26" t="s">
        <v>205</v>
      </c>
      <c r="C14" s="140">
        <v>2011</v>
      </c>
      <c r="D14" s="47" t="s">
        <v>176</v>
      </c>
      <c r="E14" s="47" t="s">
        <v>189</v>
      </c>
      <c r="F14" s="15"/>
      <c r="G14" s="15">
        <v>89</v>
      </c>
      <c r="H14" s="15">
        <f>99</f>
        <v>99</v>
      </c>
      <c r="I14" s="15"/>
      <c r="J14" s="15"/>
      <c r="K14" s="10">
        <f>F14+G14+H14</f>
        <v>188</v>
      </c>
    </row>
    <row r="15" spans="1:20" s="8" customFormat="1" ht="15.75">
      <c r="A15" s="6">
        <v>12</v>
      </c>
      <c r="B15" s="26" t="s">
        <v>206</v>
      </c>
      <c r="C15" s="140">
        <v>2010</v>
      </c>
      <c r="D15" s="47" t="s">
        <v>176</v>
      </c>
      <c r="E15" s="47" t="s">
        <v>189</v>
      </c>
      <c r="F15" s="15"/>
      <c r="G15" s="15">
        <v>89</v>
      </c>
      <c r="H15" s="15">
        <f>99</f>
        <v>99</v>
      </c>
      <c r="I15" s="15"/>
      <c r="J15" s="15"/>
      <c r="K15" s="10">
        <f>F15+G15+H15</f>
        <v>188</v>
      </c>
    </row>
    <row r="16" spans="1:20" s="8" customFormat="1" ht="15.75">
      <c r="A16" s="6">
        <v>14</v>
      </c>
      <c r="B16" s="26" t="s">
        <v>204</v>
      </c>
      <c r="C16" s="140">
        <v>2011</v>
      </c>
      <c r="D16" s="47" t="s">
        <v>176</v>
      </c>
      <c r="E16" s="47" t="s">
        <v>189</v>
      </c>
      <c r="F16" s="15"/>
      <c r="G16" s="15">
        <v>89</v>
      </c>
      <c r="H16" s="15">
        <f>81</f>
        <v>81</v>
      </c>
      <c r="I16" s="15"/>
      <c r="J16" s="15"/>
      <c r="K16" s="10">
        <f>F16+G16+H16</f>
        <v>170</v>
      </c>
    </row>
    <row r="17" spans="1:20" s="8" customFormat="1" ht="15.75">
      <c r="A17" s="6">
        <v>15</v>
      </c>
      <c r="B17" s="26" t="s">
        <v>559</v>
      </c>
      <c r="C17" s="140">
        <v>2011</v>
      </c>
      <c r="D17" s="47" t="s">
        <v>346</v>
      </c>
      <c r="E17" s="47" t="s">
        <v>167</v>
      </c>
      <c r="F17" s="15"/>
      <c r="G17" s="15"/>
      <c r="H17" s="15"/>
      <c r="I17" s="15"/>
      <c r="J17" s="15">
        <f>105</f>
        <v>105</v>
      </c>
      <c r="K17" s="10">
        <f>J17</f>
        <v>105</v>
      </c>
    </row>
    <row r="18" spans="1:20" s="8" customFormat="1" ht="15.75">
      <c r="A18" s="6">
        <v>16</v>
      </c>
      <c r="B18" s="26" t="s">
        <v>202</v>
      </c>
      <c r="C18" s="140">
        <v>2010</v>
      </c>
      <c r="D18" s="47" t="s">
        <v>173</v>
      </c>
      <c r="E18" s="47" t="s">
        <v>174</v>
      </c>
      <c r="F18" s="15"/>
      <c r="G18" s="15">
        <v>101</v>
      </c>
      <c r="H18" s="15"/>
      <c r="I18" s="15"/>
      <c r="J18" s="15"/>
      <c r="K18" s="10">
        <f>F18+G18+H18</f>
        <v>101</v>
      </c>
    </row>
    <row r="19" spans="1:20" s="8" customFormat="1" ht="15.75">
      <c r="A19" s="6">
        <v>17</v>
      </c>
      <c r="B19" s="26" t="s">
        <v>560</v>
      </c>
      <c r="C19" s="140">
        <v>2011</v>
      </c>
      <c r="D19" s="47" t="s">
        <v>554</v>
      </c>
      <c r="E19" s="47" t="s">
        <v>555</v>
      </c>
      <c r="F19" s="15"/>
      <c r="G19" s="15"/>
      <c r="H19" s="15"/>
      <c r="I19" s="15"/>
      <c r="J19" s="15">
        <f>101</f>
        <v>101</v>
      </c>
      <c r="K19" s="10">
        <f>J19</f>
        <v>101</v>
      </c>
    </row>
    <row r="20" spans="1:20" s="8" customFormat="1" ht="15.75">
      <c r="A20" s="6">
        <v>18</v>
      </c>
      <c r="B20" s="26" t="s">
        <v>561</v>
      </c>
      <c r="C20" s="140">
        <v>2011</v>
      </c>
      <c r="D20" s="47" t="s">
        <v>554</v>
      </c>
      <c r="E20" s="47" t="s">
        <v>555</v>
      </c>
      <c r="F20" s="15"/>
      <c r="G20" s="15"/>
      <c r="H20" s="15"/>
      <c r="I20" s="15"/>
      <c r="J20" s="15">
        <f>93</f>
        <v>93</v>
      </c>
      <c r="K20" s="10">
        <f>J20</f>
        <v>93</v>
      </c>
    </row>
    <row r="21" spans="1:20" s="8" customFormat="1" ht="15.75">
      <c r="A21" s="6"/>
      <c r="B21" s="26"/>
      <c r="C21" s="140"/>
      <c r="D21" s="47"/>
      <c r="E21" s="47"/>
      <c r="F21" s="15"/>
      <c r="G21" s="15"/>
      <c r="H21" s="15"/>
      <c r="I21" s="15"/>
      <c r="J21" s="15"/>
      <c r="K21" s="10"/>
    </row>
    <row r="22" spans="1:20" s="8" customFormat="1" ht="15.75">
      <c r="A22" s="6"/>
      <c r="B22" s="26"/>
      <c r="C22" s="140"/>
      <c r="D22" s="47"/>
      <c r="E22" s="47"/>
      <c r="F22" s="15"/>
      <c r="G22" s="15"/>
      <c r="H22" s="15"/>
      <c r="I22" s="15"/>
      <c r="J22" s="15"/>
      <c r="K22" s="10"/>
    </row>
    <row r="23" spans="1:20" s="8" customFormat="1" ht="15.75">
      <c r="A23" s="29"/>
      <c r="B23" s="33"/>
      <c r="C23" s="142"/>
      <c r="D23" s="41"/>
      <c r="E23" s="41"/>
      <c r="F23" s="30"/>
      <c r="G23" s="32"/>
      <c r="H23" s="32"/>
      <c r="I23" s="32"/>
      <c r="J23" s="32"/>
      <c r="K23" s="31"/>
      <c r="M23"/>
      <c r="Q23"/>
    </row>
    <row r="24" spans="1:20" ht="23.25">
      <c r="A24" s="166" t="s">
        <v>45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N24" s="8"/>
      <c r="O24" s="8"/>
      <c r="P24" s="8"/>
      <c r="R24" s="8"/>
      <c r="S24" s="8"/>
      <c r="T24" s="8"/>
    </row>
    <row r="25" spans="1:20" ht="76.5">
      <c r="A25" s="5" t="s">
        <v>1</v>
      </c>
      <c r="B25" s="1"/>
      <c r="C25" s="3"/>
      <c r="D25" s="1"/>
      <c r="E25" s="1"/>
      <c r="F25" s="2" t="s">
        <v>113</v>
      </c>
      <c r="G25" s="2" t="s">
        <v>151</v>
      </c>
      <c r="H25" s="4" t="s">
        <v>248</v>
      </c>
      <c r="I25" s="4" t="s">
        <v>426</v>
      </c>
      <c r="J25" s="4" t="s">
        <v>474</v>
      </c>
      <c r="K25" s="7" t="s">
        <v>2</v>
      </c>
    </row>
    <row r="26" spans="1:20" s="8" customFormat="1" ht="15.75">
      <c r="A26" s="6">
        <v>1</v>
      </c>
      <c r="B26" s="86" t="s">
        <v>123</v>
      </c>
      <c r="C26" s="140">
        <v>2008</v>
      </c>
      <c r="D26" s="86" t="s">
        <v>20</v>
      </c>
      <c r="E26" s="86" t="s">
        <v>21</v>
      </c>
      <c r="F26" s="15">
        <v>102</v>
      </c>
      <c r="G26" s="15">
        <f>139</f>
        <v>139</v>
      </c>
      <c r="H26" s="15">
        <f>132</f>
        <v>132</v>
      </c>
      <c r="I26" s="15">
        <f>112</f>
        <v>112</v>
      </c>
      <c r="J26" s="15"/>
      <c r="K26" s="10">
        <f>G26+H26+I26</f>
        <v>383</v>
      </c>
    </row>
    <row r="27" spans="1:20" ht="15.75">
      <c r="A27" s="6">
        <v>2</v>
      </c>
      <c r="B27" s="40" t="s">
        <v>51</v>
      </c>
      <c r="C27" s="140" t="s">
        <v>125</v>
      </c>
      <c r="D27" s="40" t="s">
        <v>126</v>
      </c>
      <c r="E27" s="47" t="s">
        <v>167</v>
      </c>
      <c r="F27" s="15"/>
      <c r="G27" s="15">
        <v>123</v>
      </c>
      <c r="H27" s="15">
        <f>103</f>
        <v>103</v>
      </c>
      <c r="I27" s="15">
        <f>108</f>
        <v>108</v>
      </c>
      <c r="J27" s="15">
        <f>106</f>
        <v>106</v>
      </c>
      <c r="K27" s="10">
        <f>G27+I27+J27</f>
        <v>337</v>
      </c>
    </row>
    <row r="28" spans="1:20" ht="15.75">
      <c r="A28" s="6">
        <v>3</v>
      </c>
      <c r="B28" s="88" t="s">
        <v>128</v>
      </c>
      <c r="C28" s="102" t="s">
        <v>125</v>
      </c>
      <c r="D28" s="88" t="s">
        <v>126</v>
      </c>
      <c r="E28" s="88" t="s">
        <v>167</v>
      </c>
      <c r="F28" s="15"/>
      <c r="G28" s="15">
        <v>115</v>
      </c>
      <c r="H28" s="15">
        <f>101</f>
        <v>101</v>
      </c>
      <c r="I28" s="15"/>
      <c r="J28" s="15">
        <f>102</f>
        <v>102</v>
      </c>
      <c r="K28" s="10">
        <f>G28+H28+I28+J28</f>
        <v>318</v>
      </c>
    </row>
    <row r="29" spans="1:20" ht="15.75">
      <c r="A29" s="6">
        <v>4</v>
      </c>
      <c r="B29" s="40" t="s">
        <v>207</v>
      </c>
      <c r="C29" s="140">
        <v>2008</v>
      </c>
      <c r="D29" s="40" t="s">
        <v>176</v>
      </c>
      <c r="E29" s="47" t="s">
        <v>189</v>
      </c>
      <c r="F29" s="15"/>
      <c r="G29" s="15">
        <v>135</v>
      </c>
      <c r="H29" s="15">
        <f>128</f>
        <v>128</v>
      </c>
      <c r="I29" s="15"/>
      <c r="J29" s="15"/>
      <c r="K29" s="10">
        <f>G29+H29+I29</f>
        <v>263</v>
      </c>
    </row>
    <row r="30" spans="1:20" ht="15.75">
      <c r="A30" s="6">
        <v>5</v>
      </c>
      <c r="B30" s="40" t="s">
        <v>208</v>
      </c>
      <c r="C30" s="140">
        <v>2008</v>
      </c>
      <c r="D30" s="40" t="s">
        <v>173</v>
      </c>
      <c r="E30" s="47" t="s">
        <v>174</v>
      </c>
      <c r="F30" s="15"/>
      <c r="G30" s="15">
        <v>131</v>
      </c>
      <c r="H30" s="15">
        <f>124</f>
        <v>124</v>
      </c>
      <c r="I30" s="15"/>
      <c r="J30" s="15"/>
      <c r="K30" s="10">
        <f>G30+H30+I30</f>
        <v>255</v>
      </c>
    </row>
    <row r="31" spans="1:20" ht="15.75">
      <c r="A31" s="6">
        <v>6</v>
      </c>
      <c r="B31" s="40" t="s">
        <v>210</v>
      </c>
      <c r="C31" s="140">
        <v>2009</v>
      </c>
      <c r="D31" s="40" t="s">
        <v>176</v>
      </c>
      <c r="E31" s="47" t="s">
        <v>189</v>
      </c>
      <c r="F31" s="15"/>
      <c r="G31" s="15">
        <v>119</v>
      </c>
      <c r="H31" s="15">
        <f>120</f>
        <v>120</v>
      </c>
      <c r="I31" s="15"/>
      <c r="J31" s="15"/>
      <c r="K31" s="10">
        <f>G31+H31+I31</f>
        <v>239</v>
      </c>
    </row>
    <row r="32" spans="1:20" ht="15.75">
      <c r="A32" s="6">
        <v>7</v>
      </c>
      <c r="B32" s="40" t="s">
        <v>355</v>
      </c>
      <c r="C32" s="140">
        <v>2009</v>
      </c>
      <c r="D32" s="40" t="s">
        <v>346</v>
      </c>
      <c r="E32" s="47" t="s">
        <v>41</v>
      </c>
      <c r="F32" s="15"/>
      <c r="G32" s="15"/>
      <c r="H32" s="15">
        <f>116</f>
        <v>116</v>
      </c>
      <c r="I32" s="15">
        <f>96</f>
        <v>96</v>
      </c>
      <c r="J32" s="15"/>
      <c r="K32" s="10">
        <f>G32+H32+I32</f>
        <v>212</v>
      </c>
    </row>
    <row r="33" spans="1:11" ht="15.75">
      <c r="A33" s="6">
        <v>8</v>
      </c>
      <c r="B33" s="88" t="s">
        <v>356</v>
      </c>
      <c r="C33" s="102">
        <v>2008</v>
      </c>
      <c r="D33" s="88" t="s">
        <v>85</v>
      </c>
      <c r="E33" s="88" t="s">
        <v>357</v>
      </c>
      <c r="F33" s="15"/>
      <c r="G33" s="15"/>
      <c r="H33" s="15">
        <f>103</f>
        <v>103</v>
      </c>
      <c r="I33" s="15">
        <f>100</f>
        <v>100</v>
      </c>
      <c r="J33" s="15"/>
      <c r="K33" s="10">
        <f>G33+H33+I33</f>
        <v>203</v>
      </c>
    </row>
    <row r="34" spans="1:11" ht="15.75">
      <c r="A34" s="6">
        <v>9</v>
      </c>
      <c r="B34" s="86" t="s">
        <v>124</v>
      </c>
      <c r="C34" s="140">
        <v>2008</v>
      </c>
      <c r="D34" s="86" t="s">
        <v>20</v>
      </c>
      <c r="E34" s="86" t="s">
        <v>21</v>
      </c>
      <c r="F34" s="15">
        <v>98</v>
      </c>
      <c r="G34" s="15"/>
      <c r="H34" s="15"/>
      <c r="I34" s="15">
        <f>104</f>
        <v>104</v>
      </c>
      <c r="J34" s="15"/>
      <c r="K34" s="10">
        <f>F34+I34</f>
        <v>202</v>
      </c>
    </row>
    <row r="35" spans="1:11" ht="15.75">
      <c r="A35" s="6">
        <v>10</v>
      </c>
      <c r="B35" s="88" t="s">
        <v>360</v>
      </c>
      <c r="C35" s="102">
        <v>2009</v>
      </c>
      <c r="D35" s="88" t="s">
        <v>173</v>
      </c>
      <c r="E35" s="88" t="s">
        <v>174</v>
      </c>
      <c r="F35" s="15"/>
      <c r="G35" s="15">
        <v>92</v>
      </c>
      <c r="H35" s="15">
        <f>88</f>
        <v>88</v>
      </c>
      <c r="I35" s="15"/>
      <c r="J35" s="15"/>
      <c r="K35" s="10">
        <f>G35+H35+I35</f>
        <v>180</v>
      </c>
    </row>
    <row r="36" spans="1:11" ht="15.75">
      <c r="A36" s="6">
        <v>11</v>
      </c>
      <c r="B36" s="88" t="s">
        <v>209</v>
      </c>
      <c r="C36" s="102">
        <v>2009</v>
      </c>
      <c r="D36" s="88" t="s">
        <v>176</v>
      </c>
      <c r="E36" s="88" t="s">
        <v>189</v>
      </c>
      <c r="F36" s="15"/>
      <c r="G36" s="15">
        <v>127</v>
      </c>
      <c r="H36" s="15"/>
      <c r="I36" s="15"/>
      <c r="J36" s="15"/>
      <c r="K36" s="10">
        <f>G36+H36+I36</f>
        <v>127</v>
      </c>
    </row>
    <row r="37" spans="1:11" ht="15.75">
      <c r="A37" s="6">
        <v>12</v>
      </c>
      <c r="B37" s="40" t="s">
        <v>211</v>
      </c>
      <c r="C37" s="140">
        <v>2009</v>
      </c>
      <c r="D37" s="40" t="s">
        <v>173</v>
      </c>
      <c r="E37" s="47" t="s">
        <v>174</v>
      </c>
      <c r="F37" s="15"/>
      <c r="G37" s="15">
        <v>111</v>
      </c>
      <c r="H37" s="15"/>
      <c r="I37" s="15"/>
      <c r="J37" s="15"/>
      <c r="K37" s="10">
        <f>G37+H37+I37</f>
        <v>111</v>
      </c>
    </row>
    <row r="38" spans="1:11" ht="15.75">
      <c r="A38" s="6">
        <v>13</v>
      </c>
      <c r="B38" s="88" t="s">
        <v>358</v>
      </c>
      <c r="C38" s="102">
        <v>2008</v>
      </c>
      <c r="D38" s="88" t="s">
        <v>353</v>
      </c>
      <c r="E38" s="88" t="s">
        <v>354</v>
      </c>
      <c r="F38" s="15"/>
      <c r="G38" s="15"/>
      <c r="H38" s="15">
        <f>100</f>
        <v>100</v>
      </c>
      <c r="I38" s="15"/>
      <c r="J38" s="15"/>
      <c r="K38" s="10">
        <f>G38+H38+I38</f>
        <v>100</v>
      </c>
    </row>
    <row r="39" spans="1:11" s="8" customFormat="1" ht="15.75">
      <c r="A39" s="6">
        <v>14</v>
      </c>
      <c r="B39" s="88" t="s">
        <v>165</v>
      </c>
      <c r="C39" s="102">
        <v>2009</v>
      </c>
      <c r="D39" s="88" t="s">
        <v>554</v>
      </c>
      <c r="E39" s="88" t="s">
        <v>555</v>
      </c>
      <c r="F39" s="15"/>
      <c r="G39" s="15"/>
      <c r="H39" s="15"/>
      <c r="I39" s="15"/>
      <c r="J39" s="15">
        <f>98</f>
        <v>98</v>
      </c>
      <c r="K39" s="10">
        <f>J39</f>
        <v>98</v>
      </c>
    </row>
    <row r="40" spans="1:11" ht="15.75">
      <c r="A40" s="6">
        <v>15</v>
      </c>
      <c r="B40" s="88" t="s">
        <v>212</v>
      </c>
      <c r="C40" s="102">
        <v>2008</v>
      </c>
      <c r="D40" s="88" t="s">
        <v>173</v>
      </c>
      <c r="E40" s="88" t="s">
        <v>174</v>
      </c>
      <c r="F40" s="15"/>
      <c r="G40" s="15">
        <v>92</v>
      </c>
      <c r="H40" s="15"/>
      <c r="I40" s="15"/>
      <c r="J40" s="15"/>
      <c r="K40" s="10">
        <f>G40+H40+I40</f>
        <v>92</v>
      </c>
    </row>
    <row r="41" spans="1:11" s="8" customFormat="1" ht="15.75">
      <c r="A41" s="6">
        <v>15</v>
      </c>
      <c r="B41" s="40" t="s">
        <v>213</v>
      </c>
      <c r="C41" s="140">
        <v>2009</v>
      </c>
      <c r="D41" s="40" t="s">
        <v>176</v>
      </c>
      <c r="E41" s="47" t="s">
        <v>189</v>
      </c>
      <c r="F41" s="15"/>
      <c r="G41" s="15">
        <v>92</v>
      </c>
      <c r="H41" s="15"/>
      <c r="I41" s="15"/>
      <c r="J41" s="15"/>
      <c r="K41" s="10">
        <f>G41+H41+I41</f>
        <v>92</v>
      </c>
    </row>
    <row r="42" spans="1:11" s="8" customFormat="1" ht="15.75">
      <c r="A42" s="6">
        <v>15</v>
      </c>
      <c r="B42" s="40" t="s">
        <v>214</v>
      </c>
      <c r="C42" s="140">
        <v>2008</v>
      </c>
      <c r="D42" s="40" t="s">
        <v>176</v>
      </c>
      <c r="E42" s="47" t="s">
        <v>189</v>
      </c>
      <c r="F42" s="15"/>
      <c r="G42" s="15">
        <v>92</v>
      </c>
      <c r="H42" s="15"/>
      <c r="I42" s="15"/>
      <c r="J42" s="15"/>
      <c r="K42" s="10">
        <f>G42+H42+I42</f>
        <v>92</v>
      </c>
    </row>
    <row r="43" spans="1:11" s="8" customFormat="1" ht="15.75">
      <c r="A43" s="6">
        <v>15</v>
      </c>
      <c r="B43" s="40" t="s">
        <v>215</v>
      </c>
      <c r="C43" s="140">
        <v>2009</v>
      </c>
      <c r="D43" s="40" t="s">
        <v>176</v>
      </c>
      <c r="E43" s="47" t="s">
        <v>189</v>
      </c>
      <c r="F43" s="15"/>
      <c r="G43" s="15">
        <v>92</v>
      </c>
      <c r="H43" s="15"/>
      <c r="I43" s="15"/>
      <c r="J43" s="15"/>
      <c r="K43" s="10">
        <f>G43+H43+I43</f>
        <v>92</v>
      </c>
    </row>
    <row r="44" spans="1:11" s="8" customFormat="1" ht="15.75">
      <c r="A44" s="6">
        <v>15</v>
      </c>
      <c r="B44" s="88" t="s">
        <v>216</v>
      </c>
      <c r="C44" s="102">
        <v>2009</v>
      </c>
      <c r="D44" s="88" t="s">
        <v>176</v>
      </c>
      <c r="E44" s="88" t="s">
        <v>189</v>
      </c>
      <c r="F44" s="15"/>
      <c r="G44" s="15">
        <v>92</v>
      </c>
      <c r="H44" s="15"/>
      <c r="I44" s="15"/>
      <c r="J44" s="15"/>
      <c r="K44" s="10">
        <f>G44+H44+I44</f>
        <v>92</v>
      </c>
    </row>
    <row r="45" spans="1:11" s="8" customFormat="1" ht="15.75">
      <c r="A45" s="6">
        <v>15</v>
      </c>
      <c r="B45" s="88" t="s">
        <v>359</v>
      </c>
      <c r="C45" s="102">
        <v>2008</v>
      </c>
      <c r="D45" s="88" t="s">
        <v>353</v>
      </c>
      <c r="E45" s="88" t="s">
        <v>354</v>
      </c>
      <c r="F45" s="15"/>
      <c r="G45" s="15"/>
      <c r="H45" s="15">
        <f>92</f>
        <v>92</v>
      </c>
      <c r="I45" s="15"/>
      <c r="J45" s="15"/>
      <c r="K45" s="10">
        <f>G45+H45+I45</f>
        <v>92</v>
      </c>
    </row>
    <row r="46" spans="1:11" s="8" customFormat="1" ht="15.75">
      <c r="A46" s="6"/>
      <c r="B46" s="88"/>
      <c r="C46" s="102"/>
      <c r="D46" s="88"/>
      <c r="E46" s="88"/>
      <c r="F46" s="15"/>
      <c r="G46" s="15"/>
      <c r="H46" s="15"/>
      <c r="I46" s="15"/>
      <c r="J46" s="15"/>
      <c r="K46" s="10"/>
    </row>
    <row r="47" spans="1:11" s="8" customFormat="1" ht="15.75">
      <c r="A47" s="6"/>
      <c r="B47" s="40"/>
      <c r="C47" s="140"/>
      <c r="D47" s="40"/>
      <c r="E47" s="47"/>
      <c r="F47" s="15"/>
      <c r="G47" s="15"/>
      <c r="H47" s="15"/>
      <c r="I47" s="15"/>
      <c r="J47" s="15"/>
      <c r="K47" s="10"/>
    </row>
    <row r="48" spans="1:11" s="8" customFormat="1" ht="15.75">
      <c r="A48" s="6"/>
      <c r="B48" s="88"/>
      <c r="C48" s="102"/>
      <c r="D48" s="88"/>
      <c r="E48" s="88"/>
      <c r="F48" s="15"/>
      <c r="G48" s="15"/>
      <c r="H48" s="15"/>
      <c r="I48" s="15"/>
      <c r="J48" s="15"/>
      <c r="K48" s="10"/>
    </row>
    <row r="49" spans="1:11" ht="15.75">
      <c r="A49" s="6"/>
      <c r="B49" s="40"/>
      <c r="C49" s="140"/>
      <c r="D49" s="40"/>
      <c r="E49" s="47"/>
      <c r="F49" s="15"/>
      <c r="G49" s="15"/>
      <c r="H49" s="15"/>
      <c r="I49" s="15"/>
      <c r="J49" s="15"/>
      <c r="K49" s="10"/>
    </row>
    <row r="50" spans="1:11" ht="15.75">
      <c r="A50" s="6"/>
      <c r="B50" s="88"/>
      <c r="C50" s="102"/>
      <c r="D50" s="88"/>
      <c r="E50" s="88"/>
      <c r="F50" s="15"/>
      <c r="G50" s="15"/>
      <c r="H50" s="15"/>
      <c r="I50" s="15"/>
      <c r="J50" s="15"/>
      <c r="K50" s="10"/>
    </row>
    <row r="51" spans="1:11">
      <c r="B51" s="8"/>
      <c r="D51" s="8"/>
      <c r="E51" s="8"/>
      <c r="G51" s="8"/>
    </row>
    <row r="52" spans="1:11">
      <c r="B52" s="8"/>
      <c r="D52" s="8"/>
      <c r="E52" s="8"/>
      <c r="F52" s="8"/>
      <c r="G52" s="8"/>
    </row>
    <row r="53" spans="1:11">
      <c r="B53" s="8"/>
      <c r="D53" s="8"/>
      <c r="E53" s="8"/>
      <c r="F53" s="8"/>
      <c r="G53" s="8"/>
    </row>
    <row r="54" spans="1:11">
      <c r="B54" s="8"/>
      <c r="D54" s="8"/>
      <c r="E54" s="8"/>
      <c r="F54" s="8"/>
      <c r="G54" s="8"/>
    </row>
    <row r="55" spans="1:11">
      <c r="B55" s="8"/>
      <c r="D55" s="8"/>
      <c r="E55" s="8"/>
      <c r="F55" s="8"/>
      <c r="G55" s="8"/>
    </row>
    <row r="56" spans="1:11">
      <c r="B56" s="8"/>
      <c r="D56" s="8"/>
      <c r="E56" s="8"/>
      <c r="F56" s="8"/>
      <c r="G56" s="8"/>
    </row>
    <row r="57" spans="1:11">
      <c r="B57" s="8"/>
      <c r="D57" s="8"/>
      <c r="E57" s="8"/>
      <c r="F57" s="8"/>
      <c r="G57" s="8"/>
    </row>
    <row r="58" spans="1:11">
      <c r="B58" s="8"/>
      <c r="D58" s="8"/>
      <c r="E58" s="8"/>
      <c r="F58" s="8"/>
      <c r="G58" s="8"/>
    </row>
    <row r="59" spans="1:11">
      <c r="B59" s="8"/>
      <c r="D59" s="8"/>
      <c r="E59" s="8"/>
      <c r="F59" s="8"/>
      <c r="G59" s="8"/>
    </row>
    <row r="60" spans="1:11">
      <c r="B60" s="8"/>
      <c r="D60" s="8"/>
      <c r="E60" s="8"/>
      <c r="F60" s="8"/>
      <c r="G60" s="8"/>
    </row>
    <row r="61" spans="1:11">
      <c r="B61" s="8"/>
      <c r="D61" s="8"/>
      <c r="E61" s="8"/>
      <c r="F61" s="8"/>
      <c r="G61" s="8"/>
    </row>
    <row r="62" spans="1:11">
      <c r="B62" s="8"/>
      <c r="D62" s="8"/>
      <c r="E62" s="8"/>
      <c r="F62" s="8"/>
      <c r="G62" s="8"/>
    </row>
    <row r="63" spans="1:11">
      <c r="B63" s="8"/>
      <c r="D63" s="8"/>
      <c r="E63" s="8"/>
      <c r="F63" s="8"/>
      <c r="G63" s="8"/>
    </row>
    <row r="64" spans="1:11">
      <c r="B64" s="8"/>
      <c r="D64" s="8"/>
      <c r="E64" s="8"/>
      <c r="F64" s="8"/>
      <c r="G64" s="8"/>
    </row>
    <row r="65" spans="2:7">
      <c r="B65" s="8"/>
      <c r="D65" s="8"/>
      <c r="E65" s="8"/>
      <c r="F65" s="8"/>
      <c r="G65" s="8"/>
    </row>
    <row r="66" spans="2:7">
      <c r="B66" s="8"/>
      <c r="D66" s="8"/>
      <c r="E66" s="8"/>
      <c r="F66" s="8"/>
      <c r="G66" s="8"/>
    </row>
    <row r="67" spans="2:7">
      <c r="B67" s="8"/>
      <c r="D67" s="8"/>
      <c r="E67" s="8"/>
      <c r="F67" s="8"/>
      <c r="G67" s="8"/>
    </row>
    <row r="68" spans="2:7">
      <c r="B68" s="8"/>
      <c r="D68" s="8"/>
      <c r="E68" s="8"/>
      <c r="F68" s="8"/>
      <c r="G68" s="8"/>
    </row>
    <row r="69" spans="2:7">
      <c r="B69" s="8"/>
      <c r="D69" s="8"/>
      <c r="E69" s="8"/>
      <c r="F69" s="8"/>
      <c r="G69" s="8"/>
    </row>
    <row r="70" spans="2:7">
      <c r="B70" s="8"/>
      <c r="D70" s="8"/>
      <c r="E70" s="8"/>
      <c r="F70" s="8"/>
      <c r="G70" s="8"/>
    </row>
    <row r="71" spans="2:7">
      <c r="B71" s="8"/>
      <c r="D71" s="8"/>
      <c r="E71" s="8"/>
    </row>
    <row r="72" spans="2:7">
      <c r="B72" s="8"/>
      <c r="D72" s="8"/>
      <c r="E72" s="8"/>
    </row>
    <row r="73" spans="2:7">
      <c r="B73" s="8"/>
      <c r="D73" s="8"/>
      <c r="E73" s="8"/>
    </row>
    <row r="74" spans="2:7">
      <c r="B74" s="8"/>
      <c r="D74" s="8"/>
      <c r="E74" s="8"/>
    </row>
  </sheetData>
  <sortState xmlns:xlrd2="http://schemas.microsoft.com/office/spreadsheetml/2017/richdata2" ref="A26:K45">
    <sortCondition descending="1" ref="K26:K45"/>
  </sortState>
  <mergeCells count="2">
    <mergeCell ref="A1:K1"/>
    <mergeCell ref="A24:K2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Street Dance Show</vt:lpstr>
      <vt:lpstr>Jazz</vt:lpstr>
      <vt:lpstr>Modern</vt:lpstr>
      <vt:lpstr>ShowDance</vt:lpstr>
      <vt:lpstr>Improvisation</vt:lpstr>
      <vt:lpstr>Freedance</vt:lpstr>
      <vt:lpstr>HH solo ad. male</vt:lpstr>
      <vt:lpstr>HH solo ad. fem</vt:lpstr>
      <vt:lpstr>HH solo jun. fem</vt:lpstr>
      <vt:lpstr>HH solo jun. male</vt:lpstr>
      <vt:lpstr>HH solo ch. fem</vt:lpstr>
      <vt:lpstr>HH solo ch. male</vt:lpstr>
      <vt:lpstr>HH mini kids</vt:lpstr>
      <vt:lpstr>HH duos ADULTS</vt:lpstr>
      <vt:lpstr>HH duos JUNIORS</vt:lpstr>
      <vt:lpstr>HH duos CHILDREN</vt:lpstr>
      <vt:lpstr>HH duos MINI</vt:lpstr>
      <vt:lpstr>HH small gr</vt:lpstr>
      <vt:lpstr>HH 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owner</cp:lastModifiedBy>
  <dcterms:created xsi:type="dcterms:W3CDTF">2018-11-20T16:54:20Z</dcterms:created>
  <dcterms:modified xsi:type="dcterms:W3CDTF">2024-05-28T13:18:13Z</dcterms:modified>
</cp:coreProperties>
</file>